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886" activeTab="0"/>
  </bookViews>
  <sheets>
    <sheet name="สรุป สมรรถนะ" sheetId="1" r:id="rId1"/>
    <sheet name="ก๑ การมุ่งผลสัมฤทธิ์" sheetId="2" r:id="rId2"/>
    <sheet name="ก๓ การสั่งสมความเชี่ยว" sheetId="3" r:id="rId3"/>
    <sheet name="ก๔ การยึดความถูกต้อง" sheetId="4" r:id="rId4"/>
    <sheet name="ก๕ การทำงานเป็นทีม" sheetId="5" r:id="rId5"/>
    <sheet name="ข๑ การคิดวิเคราะห์" sheetId="6" r:id="rId6"/>
    <sheet name="ข๒ การมองภาพองค์รวม" sheetId="7" r:id="rId7"/>
    <sheet name="ข5 สืบหาข้อมูล" sheetId="8" r:id="rId8"/>
    <sheet name="ข15 ความผูกพันธ์ฯ" sheetId="9" r:id="rId9"/>
    <sheet name="Sheet1" sheetId="10" r:id="rId10"/>
    <sheet name="Sheet3" sheetId="11" r:id="rId11"/>
    <sheet name="Sheet2" sheetId="12" r:id="rId12"/>
  </sheets>
  <definedNames>
    <definedName name="_xlnm.Print_Area" localSheetId="0">'สรุป สมรรถนะ'!$A$1:$R$23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F3" authorId="0">
      <text>
        <r>
          <rPr>
            <b/>
            <sz val="10"/>
            <rFont val="Tahoma"/>
            <family val="2"/>
          </rPr>
          <t>ใส่ชื่อที่หน้านี้ก่อน
ปรับปรุงและพัฒนาโดย รองศาสตราจารย์ ดร.สุวรรณา จันทร์ประเสริฐ
หากมีข้อสงสัย โทร 2840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<sst xmlns="http://schemas.openxmlformats.org/spreadsheetml/2006/main" count="520" uniqueCount="390">
  <si>
    <t>ที่ส่วนราชการกำหนดขึ้น อีกทั้งยังหมายรวมถึงการสร้างสรรค์พัฒนาผลงานหรือกระบวนการปฏิบัติงานตามเป้าหมายที่ยากและท้าทายชนิดที่อาจไม่เคยมีผู้ใดสามารถกระทำได้มาก่อน</t>
  </si>
  <si>
    <t>ระดับสมรรถนะ</t>
  </si>
  <si>
    <t>ระดับ 1</t>
  </si>
  <si>
    <t>ระดับ 2</t>
  </si>
  <si>
    <t>ระดับ 3</t>
  </si>
  <si>
    <t>ระดับ 4</t>
  </si>
  <si>
    <t>ระดับ 5</t>
  </si>
  <si>
    <t>แสดงความพยายามในการปฏิบัติหน้าที่</t>
  </si>
  <si>
    <t>แสดงสมรรถนะระดับที่ 1 และสามารถทำงาน</t>
  </si>
  <si>
    <t>แสดงสมรรถนะระดับที่ 2 และสามารถปรับปรุง</t>
  </si>
  <si>
    <t>แสดงสมรรถนะระดับที่ 3 และสามารถกำหนด</t>
  </si>
  <si>
    <t>แสดงสมรรถนะระดับที่ 4 และกล้าตัดสินใจ</t>
  </si>
  <si>
    <t>วิธีการทำงานเพื่อให้ได้ผลงานที่มีประสิทธิภาพ</t>
  </si>
  <si>
    <t>เป้าหมาย รวมทั้งพัฒนาวิธีการทำงาน เพื่อให้</t>
  </si>
  <si>
    <t>แม้ว่าการตัดสินใจนั้นจะมีความเสี่ยง เพื่อให้</t>
  </si>
  <si>
    <t>ได้ผลงานที่โดดเด่นวรรคหรือแตกต่างมีนัยสำคัญ</t>
  </si>
  <si>
    <t>บรรลุเป้าหมายของหน่วยงาน หรือส่วนราชการ</t>
  </si>
  <si>
    <t>โดยมีพฤติกรรมบ่งชี้ ดังนี้</t>
  </si>
  <si>
    <t>พยายามทำงานในหน้าที่ให้ถูกต้อง</t>
  </si>
  <si>
    <t>กำหนดมาตรฐานหรือเป้าหมายในการทำงาน</t>
  </si>
  <si>
    <t>ปรับปรุงวิธีการที่ทำให้ทำงานได้ดีขึ้น เร็วขึ้น</t>
  </si>
  <si>
    <t>เพื่อให้ได้ผลงานที่ดี</t>
  </si>
  <si>
    <t>มีคุณภาพดีขึ้น มีประสิทธิภาพมากขึ้นหรือ</t>
  </si>
  <si>
    <t>พยายามปฏิบัติงานให้แล้วเสร็จตาม</t>
  </si>
  <si>
    <t xml:space="preserve">ติดตามและประเมินผลงานของตน </t>
  </si>
  <si>
    <t>ทำให้ผู้รับบริการพึงพอใจมากขึ้น</t>
  </si>
  <si>
    <t>กำหนดเวลา</t>
  </si>
  <si>
    <t>โดยเทียบเคียงกับเกณฑ์มาตรฐาน</t>
  </si>
  <si>
    <t xml:space="preserve">เสนอหรือทดลองวิธีการทำงานแบบใหม่ </t>
  </si>
  <si>
    <t>พัฒนาระบบ ขั้นตอน วิธีการทำงาน</t>
  </si>
  <si>
    <t>มานะอดทน ขยันหมั่นเพียรในการ</t>
  </si>
  <si>
    <t>ทำงานได้ตามเป้าหมายที่ผู้บังคับบัญชา</t>
  </si>
  <si>
    <t>ทำงาน</t>
  </si>
  <si>
    <t>กำหนดหรือเป้าหมายของหน่วยงานที่รับผิดชอบ</t>
  </si>
  <si>
    <t>แสดงออกว่าต้องการทำงานให้ได้</t>
  </si>
  <si>
    <t>มีความละเอียดรอบคอบ เอาใจใส่ ตรวจตรา</t>
  </si>
  <si>
    <t>ดีขึ้น เช่น ถามถึงวิธีการหรือขอ</t>
  </si>
  <si>
    <t>ความถูกต้อง เพื่อให้ได้งานที่มีคุณภาพ</t>
  </si>
  <si>
    <t>คำแนะนำอย่างกระตือรือร้น</t>
  </si>
  <si>
    <t>แสดงความเห็นในเชิงปรับปรุงพัฒนา</t>
  </si>
  <si>
    <t>เมื่อเห็นความสูญเปล่าหรือหย่อน</t>
  </si>
  <si>
    <t>อย่างต่อเนื่อง จนสามารถประยุกต์ใช้ความรู้เชิงวิชาการและเทคโนโลยีต่าง ๆ เข้ากับการปฏิบัติราชการให้เกิดผลสัมฤทธิ์</t>
  </si>
  <si>
    <t>แสดงความสนใจและติดตามความรู้ใหม่ ๆ ในสาขา</t>
  </si>
  <si>
    <t>แสดงสมรรถนะระดับที่ 1 และมีความรู้ในวิชาการ</t>
  </si>
  <si>
    <t>แสดงสมรรถนะระดับที่ 2 และสามารถนำความรู้</t>
  </si>
  <si>
    <t>แสดงสมรรถนะระดับที่ 3 และศึกษา พัฒนาตนเอง</t>
  </si>
  <si>
    <t>แสดงสมรรถนะระดับที่ 4 และสนับสนุนการทำงานของ</t>
  </si>
  <si>
    <r>
      <rPr>
        <b/>
        <u val="single"/>
        <sz val="16"/>
        <color indexed="8"/>
        <rFont val="Angsana New"/>
        <family val="1"/>
      </rPr>
      <t>อาชีพของตน หรือที่เกี่ยวข้อง</t>
    </r>
    <r>
      <rPr>
        <b/>
        <sz val="16"/>
        <color indexed="8"/>
        <rFont val="Angsana New"/>
        <family val="1"/>
      </rPr>
      <t xml:space="preserve">  โดยมีพฤติกรรมบงชี้</t>
    </r>
  </si>
  <si>
    <r>
      <rPr>
        <b/>
        <u val="single"/>
        <sz val="16"/>
        <color indexed="8"/>
        <rFont val="Angsana New"/>
        <family val="1"/>
      </rPr>
      <t xml:space="preserve">และเทคโนโลยีใหม่ ๆ ในสาขาอาชีพของตน </t>
    </r>
    <r>
      <rPr>
        <b/>
        <sz val="16"/>
        <color indexed="8"/>
        <rFont val="Angsana New"/>
        <family val="1"/>
      </rPr>
      <t xml:space="preserve">  </t>
    </r>
  </si>
  <si>
    <t>วิทยาการ หรือเทคโนโลยีใหม่ ๆ มาปรับใช้กับการ</t>
  </si>
  <si>
    <t>ให้มีความรู้และความเชี่ยวชาญในงานมากขึ้น</t>
  </si>
  <si>
    <t>คนในส่วนราชการที่เน้นความเชี่ยวชาญในวิทยาการด้าน</t>
  </si>
  <si>
    <t>ดังนี้</t>
  </si>
  <si>
    <r>
      <t xml:space="preserve">ปฏิบัติหน้าที่ราชการ 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</si>
  <si>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ทั้งในเชิงลึกและเชิงกว้างอย่างต่อเนื่อง</t>
  </si>
  <si>
    <r>
      <t xml:space="preserve">ต่าง ๆ 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</si>
  <si>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รอบรู้ในเทคโนโลยีหรือองค์ความรู้ใหม่ ๆ</t>
  </si>
  <si>
    <t>สามารถนำวิชาการ ความรู้หรือเทคโนโลยี</t>
  </si>
  <si>
    <t>มีความรู้ ความเชี่ยวชาญในเรื่องที่มี</t>
  </si>
  <si>
    <t>สนับสนุนให้เกิดบรรยากาศแห่งการพัฒนา</t>
  </si>
  <si>
    <t>ความเชี่ยวชาญในองค์การ ด้วยการจัดสรร</t>
  </si>
  <si>
    <t>ทรัพยากร เครื่องมือ อุปกรณ์ที่เอื้อต่อการพัฒนา</t>
  </si>
  <si>
    <t>บริหารจัดการให้ส่วนราชการนำเทคโนโลยี</t>
  </si>
  <si>
    <t xml:space="preserve">ติดตามเทคโนโลยีและความรู้ใหม่ ๆ </t>
  </si>
  <si>
    <t>ความรู้ หรือวิทยาการใหม่ ๆ มาใช้ในการ</t>
  </si>
  <si>
    <t>ปฏิบัติหน้าที่ราชการในงานอย่างต่อเนื่อง</t>
  </si>
  <si>
    <r>
      <t>มีความสุจริต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</si>
  <si>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แสดงสมรรถนะระดับที่ 1 และมีสัจจะเชื่อถือได้</t>
  </si>
  <si>
    <t>แสดงสมรรถนะระดับที่ 2 และยึดมั่นในหลักการ</t>
  </si>
  <si>
    <t>แสดงสมรรถนะระดับที่ 3 และยืนหยัด</t>
  </si>
  <si>
    <t>แสดงสมรรถนะระดับที่ 4 และอุทิศตนเพื่อความ</t>
  </si>
  <si>
    <r>
      <t>เพื่อความถูกต้อง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</si>
  <si>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r>
      <t>ยุติธรรม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</si>
  <si>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ปฏิบัติหน้าที่ด้วยความสุจริต ไม่เลือกปฏิบัติ</t>
  </si>
  <si>
    <t>รักษาคำพูด มีสัจจะ และเชื่อถือได้</t>
  </si>
  <si>
    <t>ยึดมั่นในหลักการ จรรยาบรรณแห่งวิชาชีพ</t>
  </si>
  <si>
    <t>ยืนหยัดพิทักษ์ผลประโยชน์และชื่อเสียง</t>
  </si>
  <si>
    <t>ถูกต้องตามกฏหมายและวินัยข้าราชการ</t>
  </si>
  <si>
    <t>ประเทศชาติแม้ในสถานการณ์ที่อาจเสี่ยงต่อ</t>
  </si>
  <si>
    <t>ความมั่นคงในตำแหน่งหน้าที่การงานหรือ</t>
  </si>
  <si>
    <t>กล้าตัดสินใจ ปฏิบัติหน้าที่ราชการด้วยความ</t>
  </si>
  <si>
    <t>อาจเสี่ยงภัยต่อชีวิต</t>
  </si>
  <si>
    <t>เสียสละความสุขส่วนตน เพื่อให้เกิด</t>
  </si>
  <si>
    <t>ถูกต้องเป็นธรรมแม้อาจก่อความไม่พึงพอใจ</t>
  </si>
  <si>
    <t>ประโยชน์แก่ทางราชการ</t>
  </si>
  <si>
    <t>ให้แก่ผู้เสียประโยชน์</t>
  </si>
  <si>
    <t xml:space="preserve"> </t>
  </si>
  <si>
    <t>ที่มาที่ไปของกรณีต่าง ๆ ได้</t>
  </si>
  <si>
    <t>แสดงสมรรถนะระดับที่ 0 และแยกแยะประเด็น</t>
  </si>
  <si>
    <t>แสดงสมรรถนะระดับที่ 1 และเข้าใจความสัมพันธ์</t>
  </si>
  <si>
    <t>แสดงสมรรถนะระดับที่ 2 และเข้าใจความสัมพันธ์</t>
  </si>
  <si>
    <t>แสดงสมรรถนะระดับที่ 3 และสามารถวิเคราะห์</t>
  </si>
  <si>
    <t>แสดงสมรรถนะระดับที่ 4 และใช้เทคนิค และรูปแบบ</t>
  </si>
  <si>
    <t>ปัญหา หรืองานออกเป็นส่วนย่อย ๆ</t>
  </si>
  <si>
    <t>ขั้นพื้นฐานของปัญหาหรืองาน</t>
  </si>
  <si>
    <t>ที่ซับซ้อน ของปัญหาหรืองาน</t>
  </si>
  <si>
    <t>หรือวางแผนที่ซับซ้อนได้</t>
  </si>
  <si>
    <t>ต่างๆ ในการกำหนดแผนงานหรือขั้นตอนการทำงาน</t>
  </si>
  <si>
    <t>เพื่อเตียมทางเลือกสำหรับการป้องกันหรือแก้ไขปัญหา</t>
  </si>
  <si>
    <t>ที่เกิดขึ้น  โดยมีพฤติกรรมบ่งชี้ ดังนี้</t>
  </si>
  <si>
    <t>เชื่ยมโยงเหตุปัจจัยที่ซับซ้อนของแต่ละ</t>
  </si>
  <si>
    <t>ใช้เทคนิคการวิเคราะห์ที่เหมาะสมในการแยกแยะ</t>
  </si>
  <si>
    <t>สถานการณ์ หรือเหตุการณ์</t>
  </si>
  <si>
    <t xml:space="preserve">ประเด็นปัญหาที่ซับซ้อนเป็นส่วน ๆ </t>
  </si>
  <si>
    <t>ระบุข้อดีข้อเสียของประเด็นต่าง ๆ ได้</t>
  </si>
  <si>
    <t>วางแผนงานโดยกำหนดกิจกรรม ขั้นตอน</t>
  </si>
  <si>
    <t>ใช้เทคนิคการวิเคราะห์หลากหลายรูปแบบเพื่อหา</t>
  </si>
  <si>
    <t>ทางเลือก ในการแก้ปัญหา รวมถึงพิจารณาข้อดี</t>
  </si>
  <si>
    <t>ข้อเสียของทางเลือกแต่ละทาง</t>
  </si>
  <si>
    <t>คาดการณ์เกี่ยวกับปัญหา หรืออุปสรรค</t>
  </si>
  <si>
    <t>ที่เกิดขึ้นได้</t>
  </si>
  <si>
    <t>วางแผนที่ซับซ้อนโดยกำหนดกิจกรรม ขั้นตอน</t>
  </si>
  <si>
    <t>การดำเนินงานต่าง ๆ ที่มีหน่วยงานหรือผู้เกี่ยวข้อง</t>
  </si>
  <si>
    <t>หลายฝ่าย คาดการณ์ปัญหา อุปสรรคแนวทาง</t>
  </si>
  <si>
    <t>การป้องกันแก้ไข รวมทั้งเสนอแนะทางเลือก</t>
  </si>
  <si>
    <t>และข้อดีข้อเสียไวได้</t>
  </si>
  <si>
    <t>รวม</t>
  </si>
  <si>
    <t>โดยพฤติกรรมบ่งชี้ ดังนี้</t>
  </si>
  <si>
    <t>แสดงสมรรถนะระดับที่ 0 และหาข้อมูลในเบื้องต้น</t>
  </si>
  <si>
    <t>แสดงสมรรถนะระดับที่ 1 และสืบเสาะหาข้อมูล</t>
  </si>
  <si>
    <t>แสดงสมรรถนะระดับที่ 2 และแสวงหาข้อมูลเชิงลึก</t>
  </si>
  <si>
    <t>แสดงสมรรถนะระดับที 3 และสืบค้นค้นข้อมูล</t>
  </si>
  <si>
    <t xml:space="preserve">แสดงสมรรถนะระดับที่ 4 และวางระบบการสืบค้น </t>
  </si>
  <si>
    <t>อย่างเป็นระบบ</t>
  </si>
  <si>
    <t>เพื่อหาข้อมูลอย่างต่อเนื่อง</t>
  </si>
  <si>
    <t>ตั้งคำถามเชิงลึกในประเด็นที่เกี่ยวข้อง</t>
  </si>
  <si>
    <t>วางแผนเก็บข้อมูลอย่างเป็นระบบ</t>
  </si>
  <si>
    <t>อย่างต่อเนื่องจนได้ที่มาของสถานการณ์</t>
  </si>
  <si>
    <t>ในช่วงเวลาที่กำหนด</t>
  </si>
  <si>
    <t>เหตุการณ์ ประเด็นปัญหา หรือค้นพบ</t>
  </si>
  <si>
    <t>สืบเสาะค้นหาข้อมูลจากผู้ที่ใกล้ชิดกับ</t>
  </si>
  <si>
    <t>โอกาสที่จะเป็นประโยชน์ต่อการปฏิบัติงาน</t>
  </si>
  <si>
    <t>เกตุการณ์หรือเรื่องราวมากที่สุด</t>
  </si>
  <si>
    <t>ต่อไป</t>
  </si>
  <si>
    <t>แสวงหาข้อมูลด้วยการสอบถามจากผู้รู้อื่น</t>
  </si>
  <si>
    <t>เพิ่มเติม ที่ไม่ได้มีหน้าที่เกี่ยวข้องโดยตรง</t>
  </si>
  <si>
    <t>ในเรื่องนั้น</t>
  </si>
  <si>
    <t>ก๑</t>
  </si>
  <si>
    <t>ก๓</t>
  </si>
  <si>
    <t>ก๔</t>
  </si>
  <si>
    <t>ข๑</t>
  </si>
  <si>
    <t>ข๕</t>
  </si>
  <si>
    <t>การมุ่งผลสัมฤทธิ์</t>
  </si>
  <si>
    <t xml:space="preserve"> การสั่งสมความเชี่ยวชาญในงานอาชีพ </t>
  </si>
  <si>
    <t xml:space="preserve"> การยึดมั่นในความถูกต้องชอบธรรม และจริยธรรม</t>
  </si>
  <si>
    <t xml:space="preserve">การคิดวิเคราะห์ </t>
  </si>
  <si>
    <t xml:space="preserve"> การสืบเสาะหาข้อมูล</t>
  </si>
  <si>
    <t>สมรรถนะ</t>
  </si>
  <si>
    <t>ที่แสดงออก</t>
  </si>
  <si>
    <t>ระดับ</t>
  </si>
  <si>
    <t>ที่คาดหวัง</t>
  </si>
  <si>
    <t>ค่าคะแนนที่ได้</t>
  </si>
  <si>
    <t>คิดเป็นคะแนนพฤติกรรมการปฏัติราชการ (สมรรถนะ)</t>
  </si>
  <si>
    <t>ที่กำหนด</t>
  </si>
  <si>
    <t>สรุปคะแนนที่ได้ในสมรรถนะนี้</t>
  </si>
  <si>
    <t>=</t>
  </si>
  <si>
    <r>
      <rPr>
        <b/>
        <u val="single"/>
        <sz val="14"/>
        <color indexed="8"/>
        <rFont val="Angsana New"/>
        <family val="1"/>
      </rPr>
      <t>ราชการให้ดี</t>
    </r>
    <r>
      <rPr>
        <b/>
        <sz val="14"/>
        <color indexed="8"/>
        <rFont val="Angsana New"/>
        <family val="1"/>
      </rPr>
      <t xml:space="preserve"> โดยมีพฤติกรรมบ่งชี้ ดังนี้</t>
    </r>
  </si>
  <si>
    <r>
      <rPr>
        <b/>
        <u val="single"/>
        <sz val="14"/>
        <color indexed="8"/>
        <rFont val="Angsana New"/>
        <family val="1"/>
      </rPr>
      <t>มากยิ่งขึ้น</t>
    </r>
    <r>
      <rPr>
        <b/>
        <sz val="14"/>
        <color indexed="8"/>
        <rFont val="Angsana New"/>
        <family val="1"/>
      </rPr>
      <t xml:space="preserve">  โดยมีพฤติกรรมบ่งชี้ ดังนี้</t>
    </r>
  </si>
  <si>
    <r>
      <rPr>
        <b/>
        <u val="single"/>
        <sz val="14"/>
        <color indexed="8"/>
        <rFont val="Angsana New"/>
        <family val="1"/>
      </rPr>
      <t>ได้ผลงานตามเป้าหมายที่วางไว้</t>
    </r>
    <r>
      <rPr>
        <b/>
        <sz val="14"/>
        <color indexed="8"/>
        <rFont val="Angsana New"/>
        <family val="1"/>
      </rPr>
      <t xml:space="preserve"> โดยมีพฤติกรรม บ่งชี้ดังนี้</t>
    </r>
  </si>
  <si>
    <t>คะแนนเฉลี่ย</t>
  </si>
  <si>
    <t>จาก 30 ได้</t>
  </si>
  <si>
    <r>
      <rPr>
        <sz val="16"/>
        <color indexed="10"/>
        <rFont val="Angsana New"/>
        <family val="1"/>
      </rPr>
      <t xml:space="preserve">ก1  </t>
    </r>
    <r>
      <rPr>
        <b/>
        <sz val="16"/>
        <color indexed="10"/>
        <rFont val="Angsana New"/>
        <family val="1"/>
      </rPr>
      <t>การมุ่งผลสัมฤทธิ์</t>
    </r>
    <r>
      <rPr>
        <sz val="16"/>
        <color indexed="10"/>
        <rFont val="Angsana New"/>
        <family val="1"/>
      </rPr>
      <t xml:space="preserve"> (Achievement Motivation-ACH): </t>
    </r>
    <r>
      <rPr>
        <sz val="16"/>
        <color indexed="8"/>
        <rFont val="Angsana New"/>
        <family val="1"/>
      </rPr>
      <t>ความมุ่งมั่นจะปฏิบัติหน้าที่ราชการให้ดีหรือให้เกินมาตรฐานที่มีอยู่ โดยมาตรฐานนี้อาจเป็นผลการปฏิบัติงานที่ผ่านมาของตนเอง หรือเกณฑ์วัดผลสัมฤทธิ์</t>
    </r>
  </si>
  <si>
    <r>
      <rPr>
        <sz val="16"/>
        <color indexed="10"/>
        <rFont val="Angsana New"/>
        <family val="1"/>
      </rPr>
      <t xml:space="preserve">ก3  </t>
    </r>
    <r>
      <rPr>
        <b/>
        <sz val="16"/>
        <color indexed="10"/>
        <rFont val="Angsana New"/>
        <family val="1"/>
      </rPr>
      <t xml:space="preserve">การสั่งสมความเชี่ยวชาญในงานอาชีพ (Expertise-EXP) </t>
    </r>
    <r>
      <rPr>
        <b/>
        <sz val="16"/>
        <color indexed="8"/>
        <rFont val="Angsana New"/>
        <family val="1"/>
      </rPr>
      <t>: ความสนใจใฝ่รู้ สั่งสมความรู้ความสามารถของตนในการปฏิบัติหน้าที่ราชการ ด้วยการศึกษา ค้าคว้า และพัฒนาตนเอง</t>
    </r>
  </si>
  <si>
    <r>
      <rPr>
        <sz val="16"/>
        <color indexed="10"/>
        <rFont val="Angsana New"/>
        <family val="1"/>
      </rPr>
      <t>ก4  การยึดมั่นในความถูกต้องชอบธรรม และจริยธรรม (Integrity-ING) :</t>
    </r>
    <r>
      <rPr>
        <sz val="16"/>
        <color indexed="8"/>
        <rFont val="Angsana New"/>
        <family val="1"/>
      </rPr>
      <t xml:space="preserve"> การดำรงตนและประพฤติปฏิบัติอย่างถูกต้องเหมาะสม ทั้งตามกฏหมาย คุณธรรม จรรยาบรรณแห่งวิชาชีพ และจรรยาข้าราชการเพื่อรักษาศักดิ์ศรีแห่งความเป็นข้าราชการ</t>
    </r>
  </si>
  <si>
    <r>
      <rPr>
        <b/>
        <sz val="14"/>
        <color indexed="10"/>
        <rFont val="Angsana New"/>
        <family val="1"/>
      </rPr>
      <t xml:space="preserve">ข1. การคิดวิเคราะห์ (Analytical Thinking) </t>
    </r>
    <r>
      <rPr>
        <sz val="14"/>
        <color indexed="8"/>
        <rFont val="Angsana New"/>
        <family val="1"/>
      </rPr>
      <t>การทำความเข้าใจและวิเคราะห์สถานการณ์ ประเด็นปัญหา แนวคิดโดยการแยกแยะประเด็นออกเป็นส่วน ๆ หรือทีละขั้นตอน รวมถึงการจัดหมวดหมู่อย่างเป็นระบบระเบียบเทียบแง่มุมต่าง ๆ สามารถลำดับความสำคัญ ช่วงเวลา เหตุและผล</t>
    </r>
  </si>
  <si>
    <r>
      <rPr>
        <b/>
        <sz val="14"/>
        <color indexed="10"/>
        <rFont val="Angsana New"/>
        <family val="1"/>
      </rPr>
      <t xml:space="preserve">ข5  การสืบเสาะหาข้อมูล (Information Seeking) </t>
    </r>
    <r>
      <rPr>
        <sz val="14"/>
        <color indexed="8"/>
        <rFont val="Angsana New"/>
        <family val="1"/>
      </rPr>
      <t>ความใฝ่รู้เชิงลึกที่จะเสวงหาข้อมูลเกี่ยวกับสถานการณ์ภูมิหลัง ประวัติความเป็นมา ประเด็นปัญหา หรือเรื่องราวต่างๆ ที่เกี่ยวข้องหรืออาจจัเป็นประโยชน์ในการปฏิบัติงาน</t>
    </r>
  </si>
  <si>
    <r>
      <rPr>
        <b/>
        <sz val="16"/>
        <color indexed="8"/>
        <rFont val="Angsana New"/>
        <family val="1"/>
      </rPr>
      <t>หมายเหตุ :</t>
    </r>
    <r>
      <rPr>
        <sz val="16"/>
        <color indexed="8"/>
        <rFont val="Angsana New"/>
        <family val="1"/>
      </rPr>
      <t xml:space="preserve"> ทำการประเมินโดยใส่เลข </t>
    </r>
    <r>
      <rPr>
        <b/>
        <sz val="16"/>
        <color indexed="10"/>
        <rFont val="Angsana New"/>
        <family val="1"/>
      </rPr>
      <t>1</t>
    </r>
    <r>
      <rPr>
        <sz val="16"/>
        <color indexed="8"/>
        <rFont val="Angsana New"/>
        <family val="1"/>
      </rPr>
      <t xml:space="preserve">  แทนค่า 0 หน้าตัว่งชี้  เงื่อนไขการผ่านประเมินในแต่ละระดับ พฤติกรรมบ่งชี้จะต้องผ่านทุกตัวบ่งชี้ในระดับนั้น ๆ </t>
    </r>
  </si>
  <si>
    <r>
      <t>หมายเหตุ :</t>
    </r>
    <r>
      <rPr>
        <b/>
        <sz val="16"/>
        <color indexed="18"/>
        <rFont val="Angsana New"/>
        <family val="1"/>
      </rPr>
      <t xml:space="preserve"> ทำการประเมินโดยใส่เลข</t>
    </r>
    <r>
      <rPr>
        <b/>
        <sz val="16"/>
        <color indexed="10"/>
        <rFont val="Angsana New"/>
        <family val="1"/>
      </rPr>
      <t xml:space="preserve"> 1</t>
    </r>
    <r>
      <rPr>
        <b/>
        <sz val="16"/>
        <color indexed="18"/>
        <rFont val="Angsana New"/>
        <family val="1"/>
      </rPr>
      <t xml:space="preserve">  แทนค่า 0 หน้าตัว่งชี้ </t>
    </r>
    <r>
      <rPr>
        <b/>
        <sz val="16"/>
        <color indexed="10"/>
        <rFont val="Angsana New"/>
        <family val="1"/>
      </rPr>
      <t xml:space="preserve"> เงื่อนไข</t>
    </r>
    <r>
      <rPr>
        <b/>
        <sz val="16"/>
        <color indexed="18"/>
        <rFont val="Angsana New"/>
        <family val="1"/>
      </rPr>
      <t xml:space="preserve">การผ่านประเมินในแต่ละระดับ </t>
    </r>
    <r>
      <rPr>
        <b/>
        <i/>
        <sz val="16"/>
        <color indexed="18"/>
        <rFont val="Angsana New"/>
        <family val="1"/>
      </rPr>
      <t xml:space="preserve">พฤติกรรมบ่งชี้จะต้องผ่านทุกตัวบ่งชี้ในระดับนั้น ๆ </t>
    </r>
  </si>
  <si>
    <t>วิธีการประเมินสมรรภนะ</t>
  </si>
  <si>
    <t xml:space="preserve">  form Eva2</t>
  </si>
  <si>
    <r>
      <t xml:space="preserve">4. ใส่ </t>
    </r>
    <r>
      <rPr>
        <b/>
        <sz val="16"/>
        <color indexed="10"/>
        <rFont val="TH SarabunPSK"/>
        <family val="2"/>
      </rPr>
      <t xml:space="preserve">1 </t>
    </r>
    <r>
      <rPr>
        <b/>
        <sz val="16"/>
        <rFont val="TH SarabunPSK"/>
        <family val="2"/>
      </rPr>
      <t>ในช่อง สี่เหลี่ยม หน้าตัวบ่งชี้ในการประเมินแต่ละระดับ</t>
    </r>
  </si>
  <si>
    <t>5.  การประเมินผ่านในแต่ละระดับต้องได้ 1 ทุกตัวบ่งชี้</t>
  </si>
  <si>
    <r>
      <rPr>
        <b/>
        <sz val="16"/>
        <rFont val="TH SarabunPSK"/>
        <family val="2"/>
      </rPr>
      <t>6. เมื่อประเมินครบทุกสมรรถนะแล้ว กลับมาที่ sheet</t>
    </r>
    <r>
      <rPr>
        <b/>
        <sz val="16"/>
        <color indexed="10"/>
        <rFont val="TH SarabunPSK"/>
        <family val="2"/>
      </rPr>
      <t xml:space="preserve"> "สรุป สมรรถ" </t>
    </r>
    <r>
      <rPr>
        <b/>
        <sz val="16"/>
        <rFont val="TH SarabunPSK"/>
        <family val="2"/>
      </rPr>
      <t>จะได้ผลสรุปการประเมิน</t>
    </r>
  </si>
  <si>
    <t>7.  print ผลสรุปแนบแบบประเมินปริมาณงาน</t>
  </si>
  <si>
    <t>2.  บันทึกค่าระดับสมรรถนะที่คาดหวังตามตำแหน่งที่ทำข้อตกลงฯ ไว้</t>
  </si>
  <si>
    <t>เข้าใจประเด็นปัญหาในระดับที่สามารถ</t>
  </si>
  <si>
    <t>ผู้ประเมิน..............................</t>
  </si>
  <si>
    <t>ตำแหน่ง..............................</t>
  </si>
  <si>
    <t xml:space="preserve">        ข้อตกลงการประเมินพฤติกรรมการปฏิบัติราชการ (สมรรถนะ)  สายผู้สอน </t>
  </si>
  <si>
    <r>
      <rPr>
        <sz val="16"/>
        <color indexed="10"/>
        <rFont val="Angsana New"/>
        <family val="1"/>
      </rPr>
      <t>ก5  การทำงานเป็นทีม (Teamwork) :</t>
    </r>
    <r>
      <rPr>
        <sz val="16"/>
        <color indexed="8"/>
        <rFont val="Angsana New"/>
        <family val="1"/>
      </rPr>
      <t xml:space="preserve"> ความตั้งใจที่จะทำงานร่วมกับผู้อื่น เป็นส่วนหนึ่งของทีม หน่วยงาน หรือสถาบันอุดมศึกษา โดยผู้ปฏิบัติมีฐานะเป็นสมาชิก ไม่จำเป็นต้องมีฐานะหัวหน้าทีม</t>
    </r>
  </si>
  <si>
    <t>รวมทั้งความสามารถในการสร้างและรักษาสัมพันธภาพกับสมาชิกในทีม</t>
  </si>
  <si>
    <r>
      <t>ทำหน้าที่ของตนในทีมให้สำเร็จ</t>
    </r>
    <r>
      <rPr>
        <b/>
        <sz val="16"/>
        <color indexed="8"/>
        <rFont val="Angsana New"/>
        <family val="1"/>
      </rPr>
      <t xml:space="preserve">  </t>
    </r>
  </si>
  <si>
    <t>แสดงสมรรถนะระดับที่ 1 และให้ความร่วมมือ</t>
  </si>
  <si>
    <t>ในการทำงานกับเพื่อนร่วมงาน</t>
  </si>
  <si>
    <t>สร้างสัมพันธ์ เข้ากับผู้อื่นในกลุ่มได้ดี</t>
  </si>
  <si>
    <t>ให้ความร่วมมือกับผู้อื่นในทีมด้วยดี</t>
  </si>
  <si>
    <t>แสดงสมรรถนะระดับที่ 2 และประสานความร่วมมือ</t>
  </si>
  <si>
    <t>ของสมาชิกในทีม</t>
  </si>
  <si>
    <t>รับฟังความเห็นของสมาชิกในทีม และเต็มใจ</t>
  </si>
  <si>
    <t>เรียนรู้จากผู้อื่น</t>
  </si>
  <si>
    <t>แสดงสมรรถนะระดับที่ 3 และสนับสนุน</t>
  </si>
  <si>
    <t>ช่วยเหลือเพื่อนร่วมทีม เพื่อให้งานประสบ</t>
  </si>
  <si>
    <t>ความสำเร็จ  โดยมีพฤติกรรมบ่งชี้ ดังนี้</t>
  </si>
  <si>
    <t>ยกย่อง และให้กำลังใจเพื่อนร่วมทีมอย่าง</t>
  </si>
  <si>
    <t>จริงใจ</t>
  </si>
  <si>
    <t>ให้ความช่วยเหลือเกื้อกูลแก่เพื่อนร่วมทีม</t>
  </si>
  <si>
    <t>แม้ไม่มีการร้องขอ</t>
  </si>
  <si>
    <t>รักษามิตรภาพอันดีกับเพื่อนร่วมทีม</t>
  </si>
  <si>
    <t>เพื่อช่วยเหลือกันในวาระต่างๆ ให้งานสำเร็จ</t>
  </si>
  <si>
    <t>แสดงสมรรถนะระดับที่ 4 และสามารถนำทีมให้ปฏิบัติ</t>
  </si>
  <si>
    <r>
      <t>ภารกิจให้ได้ผลสำเร็จ</t>
    </r>
    <r>
      <rPr>
        <b/>
        <sz val="16"/>
        <color indexed="8"/>
        <rFont val="Angsana New"/>
        <family val="1"/>
      </rPr>
      <t xml:space="preserve">  โดยมีพฤติกรรมบ่งชี้ ดังนี้</t>
    </r>
  </si>
  <si>
    <t>เสริมสร้างความสามัคคีในทีม โดยไม่คำนึงความ</t>
  </si>
  <si>
    <t>ชอบหรือไม่ชอบส่วนตน</t>
  </si>
  <si>
    <t>คลี่คลาย หรือแก้ไขข้อขัดแย้งที่เกิดขึ้นในทีม</t>
  </si>
  <si>
    <t>ประสานสัมพันธ์ สร้างขวัญกำลังใจของทีมเพื่อ</t>
  </si>
  <si>
    <t>ปฏิบัติภารกิจของสถาบันอุดมศึกษาให้บรรลุผล</t>
  </si>
  <si>
    <t>ก๕</t>
  </si>
  <si>
    <t>การทำงานเป็นทีม</t>
  </si>
  <si>
    <t>อาจารย์                   เท่ากับ    2</t>
  </si>
  <si>
    <t>รองศาสตราจารย์        เท่ากับ    4</t>
  </si>
  <si>
    <t>ศาสตราจารย์            เท่ากับ    5</t>
  </si>
  <si>
    <t>ผู้ช่วยศาสตราจารย์     เท่ากับ     3</t>
  </si>
  <si>
    <t xml:space="preserve">ความผูกพันที่มีต่อสถาบันอุดมศึกษา/ส่วนราชการ </t>
  </si>
  <si>
    <t>ข๑๕</t>
  </si>
  <si>
    <t xml:space="preserve">การมองภาพองค์รวม </t>
  </si>
  <si>
    <t>ข๒</t>
  </si>
  <si>
    <t>ใช้กฎพื้นฐาน หลักเกณฑ์</t>
  </si>
  <si>
    <t xml:space="preserve">หรือสามัญสำนึกในการระบุประเด็นปัญหา </t>
  </si>
  <si>
    <t>หรือแก้ปัญหาในงาน</t>
  </si>
  <si>
    <t xml:space="preserve">ระบุถึงความเชื่อมโยงของข้อมูล แนวโน้ม </t>
  </si>
  <si>
    <t>และความไม่ครบถ้วนของข้อมูลได้</t>
  </si>
  <si>
    <t>ประยุกต์ใช้ประสบการณ์ในการระบุ</t>
  </si>
  <si>
    <t>ประเด็นปัญหาหรือแก้ไขปัญหาในงานได้</t>
  </si>
  <si>
    <t>ประยุกต์ใช้ทฤษฎี แนวคิดที่ซับซ้อน หรือ</t>
  </si>
  <si>
    <t>แนวโน้มในอดีตในการระบุหรือ</t>
  </si>
  <si>
    <t>แก้ปัญหาตามสถานการณ์แม้ในบางกรณี</t>
  </si>
  <si>
    <t>แนวคิดที่นำมาใช้กับสถานการณ์อาจไม่มี</t>
  </si>
  <si>
    <t>เลยก็ตาม</t>
  </si>
  <si>
    <t>สิ่งบ่งบอกถึงความเกี่ยวข้องเชื่อมโยงกัน</t>
  </si>
  <si>
    <t>สถานการณ์ที่ซับซ้อนให้ง่ายและ</t>
  </si>
  <si>
    <t>สามารถเข้าใจได้</t>
  </si>
  <si>
    <t xml:space="preserve">สามารถสังเคราะห์ข้อมูล สรุปแนวคิด </t>
  </si>
  <si>
    <t>ทฤษฎีองค์ความรู้ ที่ซับซ้อนให้เข้าใจได้</t>
  </si>
  <si>
    <t>โดยง่ายและเป็นประโยชน์ต่องาน</t>
  </si>
  <si>
    <t>สามารถอธิบายความคิด หรือ</t>
  </si>
  <si>
    <t>ริเริ่ม สร้างสรรค์ ประดิษฐ์คิดค้น รวมถึง</t>
  </si>
  <si>
    <t>สามารถนำเสนอรูปแบบ วิธีการ หรือ</t>
  </si>
  <si>
    <t>องค์ความรู้ใหม่ซึ่งอาจไม่เคยปรากฎ,มาก่อน</t>
  </si>
  <si>
    <t>และธรรมเนียมปฏิบัติของสถาบัน</t>
  </si>
  <si>
    <t>อุดมศึกษา</t>
  </si>
  <si>
    <t>เคารพและถือปฏิบัติตามแบบแผน</t>
  </si>
  <si>
    <t>แสดงความพึงพอใจและภาคภูมิใจ</t>
  </si>
  <si>
    <t>เป็นส่วนหนึ่งของสถาบันอุดมศึกษา</t>
  </si>
  <si>
    <t>มีส่วนสร้างภาพลักษณ์และชื่อเสียง</t>
  </si>
  <si>
    <t>ให้แก่สถาบันอุดมศึกษา</t>
  </si>
  <si>
    <t>จัดลำดับความเร่งด่วนหรือความสำคัญ</t>
  </si>
  <si>
    <t>ของงานเพื่อให้พันธกิจของสถาบัน</t>
  </si>
  <si>
    <t>อุดมศึกษาบรรลุเป้าหมาย</t>
  </si>
  <si>
    <t>ยึดถือประโยชน์ของสถาบันอุดมศึกษา</t>
  </si>
  <si>
    <t>หรือหน่วยงานเป็นที่ตั้ง ก่อนที่จะคิดถึง</t>
  </si>
  <si>
    <t>ประโยชน์ของบุคคลหรือความต้องการ</t>
  </si>
  <si>
    <t>ของตนเอง</t>
  </si>
  <si>
    <t>ยืนหยัดในการตัดสินใจที่เป็นประโยชน์</t>
  </si>
  <si>
    <t>ต่อสถาบันอุดมศึกษา แม้ว่าการตัดสินใจ</t>
  </si>
  <si>
    <t>ไม่เห็นด้วยก็ตาม</t>
  </si>
  <si>
    <t>อาจจะมีผู้ต่อต้านหรือแสดงความ</t>
  </si>
  <si>
    <t>เสียสละประโยชน์ระยะสั้นของหน่วยงาน</t>
  </si>
  <si>
    <t>ตนรับผิดชอบ เพื่อประโยชน์ระยะยาวของ</t>
  </si>
  <si>
    <t>สถาบันอุดมศึกษาโดยรวม</t>
  </si>
  <si>
    <t>เสียสละหรือโน้มน้าวผู้อื่นให้เสียสละ</t>
  </si>
  <si>
    <t>ประโยชน์ส่วนตน เพื่อประโยชน์ของสถาบัน</t>
  </si>
  <si>
    <r>
      <t>ข2  การมองภาพองค์รวม (Conceptual Thinking)</t>
    </r>
    <r>
      <rPr>
        <sz val="14"/>
        <color indexed="8"/>
        <rFont val="Angsana New"/>
        <family val="1"/>
      </rPr>
      <t xml:space="preserve"> การคิดในเชิงสังเคราะห์ มองภาพองค์รวมโดยการจับประเด็น สรุปรูปแบบเชื่อมโยงหรือประยุกต์แนวทางจากสถานการณ์ ข้อมูล หรือทัศนะต่างๆ จนได้เป็นกรอบความคิดหรือแนวคิดใหม่</t>
    </r>
  </si>
  <si>
    <r>
      <t xml:space="preserve">ข 15 ความผูกพันที่มีต่อสถาบันอุดมศึกษา/ส่วนราชการ (Organizational Commitment) </t>
    </r>
    <r>
      <rPr>
        <sz val="14"/>
        <color indexed="8"/>
        <rFont val="Angsana New"/>
        <family val="1"/>
      </rPr>
      <t>จิตสำนึกหรือความตั้งใจที่จะแสดงออกซึ่งพฤติกรรมที่สอดคล้องกับความต้องการและเป้าหมายของสถาบันอุดมศึกษา ยึดถือประโยชน์ของสถาบันอุดมศึกษาเป็นที่ตั้งก่อนประโยชน์ส่วนตัว</t>
    </r>
  </si>
  <si>
    <t>แสดงสมรรถนะระดับที่ 0 และใช้กฎพื้นฐานทั่วไป</t>
  </si>
  <si>
    <t>แสดงสมรรถนะระดับที่ 1 และประยุกต์ใช้</t>
  </si>
  <si>
    <t xml:space="preserve">ประสบการณ์  </t>
  </si>
  <si>
    <t>แสดงสมรรถนะระดับที่ 2 และประยุกต์ทฤษฎี</t>
  </si>
  <si>
    <t>หรือแนวคิดซับซ้อน</t>
  </si>
  <si>
    <t xml:space="preserve">แสดงสมรรถนะระดับที 3 และอธิบายข้อมูล หรือ  </t>
  </si>
  <si>
    <t>สถานการณ์ที่มีความยุ่งยากซับซ้อนให้</t>
  </si>
  <si>
    <t>เข้าใจได้ง่าย</t>
  </si>
  <si>
    <t xml:space="preserve">แสดงสมรรถนะระดับที่ 4 และคิดริเริ่มสร้างสรรค์ </t>
  </si>
  <si>
    <t xml:space="preserve">องค์ความรู้ใหม่  </t>
  </si>
  <si>
    <t>แสดงสมรรถนะระดับที่ 0 และแสดงปฏิบัติตน</t>
  </si>
  <si>
    <t xml:space="preserve">เป็นส่วนหนึ่งของสถาบันอุดมศึกษา  </t>
  </si>
  <si>
    <t>แสดงสมรรถนะระดับที่ 1 และแสดงความ</t>
  </si>
  <si>
    <t>ภักดีต่อสถาบันอุดมศึกษา</t>
  </si>
  <si>
    <t>แสดงสมรรถนะระดับที่ 2 และมีส่วนร่วม</t>
  </si>
  <si>
    <t>ในการผลักดันพันธกิจของสถาบันอุดมศึกษา</t>
  </si>
  <si>
    <t>แสดงสมรรถนะระดับที 3 และยึดถือประโยชน์</t>
  </si>
  <si>
    <t xml:space="preserve">ของสถาบันอุดมศึกษาเป็นที่ตั้ง </t>
  </si>
  <si>
    <t>แสดงสมรรถนะระดับที่ 4 และเสียสละเพื่อประโยชน์</t>
  </si>
  <si>
    <t>ของสถาบันอุดมศึกษา</t>
  </si>
  <si>
    <t>ที่คาดว่าจะทำให้งานมีประสิทธิภาพ</t>
  </si>
  <si>
    <t>มากขึ้น</t>
  </si>
  <si>
    <t>กำหนดเป้าหมายที่ท้าทายและเป็น</t>
  </si>
  <si>
    <t>ไปได้ยาก เพื่อให้ได้ผลงานที่ดีกว่าเดิม</t>
  </si>
  <si>
    <t>อย่างเห็นได้ชัด</t>
  </si>
  <si>
    <t>เพื่อให้ได้ผลงานที่โดดเด่น หรือ</t>
  </si>
  <si>
    <t>แตกต่างไม่เคยมีใครทำได้มาก่อน</t>
  </si>
  <si>
    <t>ตัดสินใจได้ โดยมีการคำนวณผลได้ผลเสีย</t>
  </si>
  <si>
    <t>อย่างชัดเจนและดำเนินการ เพื่อให้ภาครัฐ</t>
  </si>
  <si>
    <t>และประชาชนได้ประโยชน์สูงสุด</t>
  </si>
  <si>
    <t>บริหารจัดการและทุ่มเทเวลา ตลอดจน</t>
  </si>
  <si>
    <t>ทรัพยากรเพื่อให้ได้ประโยชน์สูงสุดต่อ</t>
  </si>
  <si>
    <t>ภารกิจของหน่วยงานตามที่วางแผนไว้</t>
  </si>
  <si>
    <t>newh5</t>
  </si>
  <si>
    <t>ศึกษาหาความรู้ สนใจเทคโนโลยีและ</t>
  </si>
  <si>
    <t>องค์ความรู้ใหม่ ๆ ในสาขาอาชีพของ</t>
  </si>
  <si>
    <t>ตนพัฒนาความรู้ความสามารถของ</t>
  </si>
  <si>
    <t>ตนให้ดียิ่งขึ้น</t>
  </si>
  <si>
    <t>อยู่เสมอด้วยความสืบค้นข้อมูลจาก</t>
  </si>
  <si>
    <t>แหล่งต่าง ๆ ที่จะเป็นประโยชน์ต่อการ</t>
  </si>
  <si>
    <t>ปฏิบัติราชการ</t>
  </si>
  <si>
    <t>ในสาขาอาชีพของตนเองหรือที่</t>
  </si>
  <si>
    <t>เกี่ยวข้องซึ่งอาจมีผลกระทบต่อการ</t>
  </si>
  <si>
    <t>ปฏิบัติหน้าที่ราชการของตน</t>
  </si>
  <si>
    <t>รับรู้ถึงแนวโน้มวิทยาการที่ทันสมัย</t>
  </si>
  <si>
    <t>และเกี่ยวข้องกับงานของตนเองอย่าง</t>
  </si>
  <si>
    <t>ต่อเนื่อง</t>
  </si>
  <si>
    <t>ใหม่ ๆ มาประยุกต์ใช้ในการปฏิบัติ</t>
  </si>
  <si>
    <t>หน้าที่ราชการได้</t>
  </si>
  <si>
    <t>สามารถแก้ไขปัญหาที่อาจเกิดจาก</t>
  </si>
  <si>
    <t>การนำเทคโนโลยีใหม่มาใช้ในการ</t>
  </si>
  <si>
    <t>ปฏิบัติหน้าที่ราชการได้</t>
  </si>
  <si>
    <t>ลักษณะเป็นสหวิทยาการและสามารถ</t>
  </si>
  <si>
    <t>นำความรู้ไปปรับใช้ได้อย่างกว้างขวาง</t>
  </si>
  <si>
    <t>สามารถนำความรู้เชิงบูรณาการของ</t>
  </si>
  <si>
    <t>ตนไปใช้ในการสร้างวิสัยทัศน์ เพื่อการ</t>
  </si>
  <si>
    <t>ปฏิบัติงานในอนาคต</t>
  </si>
  <si>
    <t>แสดงความคิดเห็นตามหลักวิชาชีพ</t>
  </si>
  <si>
    <t>อย่างสุจริต</t>
  </si>
  <si>
    <t>แสดงให้ปรากฏถึงความคิดมีจิตสำนึก</t>
  </si>
  <si>
    <t>ในความเป็นข้าราชการ</t>
  </si>
  <si>
    <t>และจรรยาบรรณข้าราชการไม่</t>
  </si>
  <si>
    <t xml:space="preserve">เบี่ยงเบนด้วยอคติหรือผลประโยชน์ </t>
  </si>
  <si>
    <t>กล้ารับผิดและรับผิดชอบ</t>
  </si>
  <si>
    <t>ยืนหยัดเพื่อความถูกต้องโดยมุ่ง</t>
  </si>
  <si>
    <t xml:space="preserve">พิทักษ์ผลประโยชน์ของทางราชการ </t>
  </si>
  <si>
    <t>แม้ตกอยู่ในสถานการณ์ที่อาจยากลำบาก</t>
  </si>
  <si>
    <t xml:space="preserve">ระบุเหตุผล ในแต่ละสถานการณ์ต่างๆ </t>
  </si>
  <si>
    <t>ได้</t>
  </si>
  <si>
    <t>วางแผนงานโดยจัดเรียงงาน หรือ</t>
  </si>
  <si>
    <t>กิจกรรมต่างๆ ตามความลำดับความ</t>
  </si>
  <si>
    <t>สำคัญหรือเร่งด่วนได้</t>
  </si>
  <si>
    <t xml:space="preserve">แยกแยะปัญหาออกเป็นรายการอย่าง </t>
  </si>
  <si>
    <t>ง่ายๆได้โดยไม่เรียงลำดับความสำคัญ</t>
  </si>
  <si>
    <t>วางแผนงานโดยแตกประเด็นปัญหาออก</t>
  </si>
  <si>
    <t>เป็นส่วนๆ หรือเป็นกิจกรรมต่างๆ ได้</t>
  </si>
  <si>
    <t>การดำเนินงานต่างๆ ที่มีผู้เกี่ยวข้องหลาย</t>
  </si>
  <si>
    <t>ฝ่ายได้อย่างมีประสิทธิภาพและสามารถ</t>
  </si>
  <si>
    <t>แยกแยกเหตุปัจจัยเชื่อมโยงซับซ้อน</t>
  </si>
  <si>
    <t>ในรายละเอียดและสามารถวิเคราะห์</t>
  </si>
  <si>
    <t>ความสัมพันธ์ของปัญหาเกี่ยวกับสถานณ์</t>
  </si>
  <si>
    <t>หนึ่งได้</t>
  </si>
  <si>
    <t>วางแผนงานที่ซับซ้อนโดยกำหนดกิจ</t>
  </si>
  <si>
    <t>กรรมขั้นตอนการดำเนินงานต่างๆ ที่มี</t>
  </si>
  <si>
    <t>หน่วยงานหรือผู้ที่เกี่ยวข้องหลายฝ่าย</t>
  </si>
  <si>
    <t xml:space="preserve"> รวมถึงคาดการณ์ปัญหา อุปสรรคและ</t>
  </si>
  <si>
    <t>วางแนวทางการป้องกันแก้ไขไว้ล่วงหน้า</t>
  </si>
  <si>
    <t>ให้ข้อมูลที่มี หรือหาจากเหล่งข้อมูล</t>
  </si>
  <si>
    <t>ที่มีอยู่แล้ว</t>
  </si>
  <si>
    <t>ถามผู้เกี่ยวข้องโดยตรงเพื่อให้ได้</t>
  </si>
  <si>
    <t>ข้อมูล</t>
  </si>
  <si>
    <t>สืบเสาะค้นหาข้อมูลด้วยวิธีการที่มากกว่า</t>
  </si>
  <si>
    <t>เพียงการตั้งคำถามพื้นฐาน</t>
  </si>
  <si>
    <t>สืบค้นข้อมูลจากแหล่งข้อมูลที่แตกต่าง</t>
  </si>
  <si>
    <t>จากกรณีปกติธรรมดาโดยทั่วไป</t>
  </si>
  <si>
    <t>ดำเนินการวิจัย หรือมอบหมายให้ผู้อื่น</t>
  </si>
  <si>
    <t xml:space="preserve">เก็บข้อมูลจากหนังสือพิมพ์ นิตยสาร </t>
  </si>
  <si>
    <t>ระบบสืบค้นโดยอาศัยเทคโนโลยี</t>
  </si>
  <si>
    <t>สารสนเทศ ตลอดจนแหล่งข้อมูลอื่น ๆ</t>
  </si>
  <si>
    <t xml:space="preserve">  เพื่อประกอบการทำวิจัย</t>
  </si>
  <si>
    <t>วางระบบการสืบค้น รวมที่การมอบหมาย</t>
  </si>
  <si>
    <t>ให้ผู้อื่นสืบค้นข้อมูล เพื่อให้ได้ข้อมูลที่ทัน</t>
  </si>
  <si>
    <t xml:space="preserve">เหตุการณ์ อย่างต่อเนื่อง </t>
  </si>
  <si>
    <t>สนับสนุนการตัดสินใจของทีมและ</t>
  </si>
  <si>
    <t>ทำงานในส่วนที่ตนได้รับมอบหมาย</t>
  </si>
  <si>
    <t>รายงานให้สมาชิกทราบความคืบหน้า</t>
  </si>
  <si>
    <t>ของการดำเนินงานของตนในทีม</t>
  </si>
  <si>
    <t>ให้ข้อมูลที่เป็นประโยชน์ต่อการ</t>
  </si>
  <si>
    <t>ทำงานของทีม</t>
  </si>
  <si>
    <t>กล่าวถึงเพื่อนร่วมงานในเชิงสร้าง</t>
  </si>
  <si>
    <t>สรรค์และแสดงความเชื่อมั่นในศักย</t>
  </si>
  <si>
    <t>ภาพของเพื่อนร่วมทีมทั้งต่อหน้า</t>
  </si>
  <si>
    <t>และลับหลัง</t>
  </si>
  <si>
    <t>ตัดสินใจหรือวางแผนงานร่วมกันใน</t>
  </si>
  <si>
    <t>ทีมจากความคิดเห็นของเพื่อนร่วมทีม</t>
  </si>
  <si>
    <t>ประสานงานและส่งเสริมสัมพันธภาพ</t>
  </si>
  <si>
    <t>อันดีในทีม เพื่อสนับสนุนการทำงาน</t>
  </si>
  <si>
    <t>ร่วมกันให้มีประสิทธิภาพยิ่งขึ้น</t>
  </si>
  <si>
    <r>
      <rPr>
        <b/>
        <sz val="16"/>
        <color indexed="10"/>
        <rFont val="TH SarabunPSK"/>
        <family val="2"/>
      </rPr>
      <t xml:space="preserve">หมายเหตุ :  </t>
    </r>
    <r>
      <rPr>
        <sz val="16"/>
        <color indexed="8"/>
        <rFont val="TH SarabunPSK"/>
        <family val="2"/>
      </rPr>
      <t>การกำหนดระดับที่คาดหวังตามที่ทำข้อตกลงฯ ไว้</t>
    </r>
  </si>
  <si>
    <t>1. ใส่ชื่อ ตำแหน่ง สาขาวิชาที่หน้านี้</t>
  </si>
  <si>
    <t>3.  click ไปที่ sheet ที่ต้องประเมินสมรรถนะที่ละ sheet ทั้งหมด 8 sheet 8 สมรรถนะ</t>
  </si>
  <si>
    <t>มีส่วนร่วมในการสนับสนุนพันธกิจ</t>
  </si>
  <si>
    <t>ของสถาบันอุดมศึกษาจนบรรลุ</t>
  </si>
  <si>
    <t>เป้าหมาย</t>
  </si>
  <si>
    <t>ชื่อผู้รับการประเมิน…………………………... ตำแหน่ง................................สาขาวิชา...................................................</t>
  </si>
  <si>
    <t>พนักงานมหาวิทยาลัย ปีงบประมาณ 2565</t>
  </si>
  <si>
    <t>ข้าราชการ ปีงบประมาณ 2565 รอบที่ 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</si>
</sst>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sz val="16"/>
      <color indexed="8"/>
      <name val="TH SarabunPSK"/>
      <family val="2"/>
    </font>
    <font>
      <sz val="14"/>
      <color indexed="8"/>
      <name val="Angsana New"/>
      <family val="1"/>
    </font>
    <font>
      <b/>
      <sz val="16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b/>
      <sz val="16"/>
      <color indexed="18"/>
      <name val="Angsana New"/>
      <family val="1"/>
    </font>
    <font>
      <b/>
      <i/>
      <sz val="16"/>
      <color indexed="18"/>
      <name val="Angsana New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ngsana New"/>
      <family val="1"/>
    </font>
    <font>
      <b/>
      <sz val="16"/>
      <color indexed="8"/>
      <name val="Bernard MT Condensed"/>
      <family val="1"/>
    </font>
    <font>
      <b/>
      <sz val="16"/>
      <color indexed="8"/>
      <name val="TH SarabunPSK"/>
      <family val="2"/>
    </font>
    <font>
      <sz val="14"/>
      <color indexed="10"/>
      <name val="Angsana New"/>
      <family val="1"/>
    </font>
    <font>
      <sz val="16"/>
      <color indexed="8"/>
      <name val="Bernard MT Condensed"/>
      <family val="1"/>
    </font>
    <font>
      <sz val="16"/>
      <color indexed="8"/>
      <name val="Calibri"/>
      <family val="2"/>
    </font>
    <font>
      <b/>
      <sz val="16"/>
      <color indexed="62"/>
      <name val="TH SarabunPSK"/>
      <family val="2"/>
    </font>
    <font>
      <b/>
      <sz val="16"/>
      <color indexed="56"/>
      <name val="TH SarabunPSK"/>
      <family val="2"/>
    </font>
    <font>
      <b/>
      <sz val="18"/>
      <color indexed="56"/>
      <name val="TH SarabunPSK"/>
      <family val="2"/>
    </font>
    <font>
      <sz val="16"/>
      <color indexed="17"/>
      <name val="TH SarabunPSK"/>
      <family val="2"/>
    </font>
    <font>
      <b/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sz val="11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Bernard MT Condensed"/>
      <family val="1"/>
    </font>
    <font>
      <b/>
      <sz val="16"/>
      <color theme="1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u val="single"/>
      <sz val="14"/>
      <color theme="1"/>
      <name val="Angsana New"/>
      <family val="1"/>
    </font>
    <font>
      <sz val="14"/>
      <color rgb="FFFF0000"/>
      <name val="Angsana New"/>
      <family val="1"/>
    </font>
    <font>
      <b/>
      <sz val="16"/>
      <color rgb="FFFF0000"/>
      <name val="Angsana New"/>
      <family val="1"/>
    </font>
    <font>
      <sz val="16"/>
      <color theme="1"/>
      <name val="Bernard MT Condensed"/>
      <family val="1"/>
    </font>
    <font>
      <sz val="16"/>
      <color theme="1"/>
      <name val="Calibri"/>
      <family val="2"/>
    </font>
    <font>
      <b/>
      <sz val="16"/>
      <color rgb="FFFF0000"/>
      <name val="TH SarabunPSK"/>
      <family val="2"/>
    </font>
    <font>
      <b/>
      <sz val="16"/>
      <color theme="4" tint="-0.24997000396251678"/>
      <name val="TH SarabunPSK"/>
      <family val="2"/>
    </font>
    <font>
      <b/>
      <sz val="16"/>
      <color theme="3"/>
      <name val="TH SarabunPSK"/>
      <family val="2"/>
    </font>
    <font>
      <b/>
      <sz val="18"/>
      <color theme="3"/>
      <name val="TH SarabunPSK"/>
      <family val="2"/>
    </font>
    <font>
      <sz val="16"/>
      <color rgb="FF00B050"/>
      <name val="TH SarabunPSK"/>
      <family val="2"/>
    </font>
    <font>
      <sz val="14"/>
      <color rgb="FF000000"/>
      <name val="Angsana New"/>
      <family val="1"/>
    </font>
    <font>
      <b/>
      <u val="single"/>
      <sz val="14"/>
      <color rgb="FF000000"/>
      <name val="Angsana New"/>
      <family val="1"/>
    </font>
    <font>
      <b/>
      <sz val="16"/>
      <color theme="0"/>
      <name val="TH SarabunPSK"/>
      <family val="2"/>
    </font>
    <font>
      <sz val="16"/>
      <color rgb="FFFF0000"/>
      <name val="Angsana New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</cellStyleXfs>
  <cellXfs count="331">
    <xf numFmtId="0" fontId="0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2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0" fontId="64" fillId="0" borderId="11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0" fontId="64" fillId="0" borderId="12" xfId="0" applyFont="1" applyBorder="1" applyAlignment="1" applyProtection="1">
      <alignment/>
      <protection locked="0"/>
    </xf>
    <xf numFmtId="0" fontId="64" fillId="0" borderId="13" xfId="0" applyFont="1" applyBorder="1" applyAlignment="1" applyProtection="1">
      <alignment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14" xfId="0" applyFont="1" applyBorder="1" applyAlignment="1" applyProtection="1">
      <alignment/>
      <protection locked="0"/>
    </xf>
    <xf numFmtId="0" fontId="63" fillId="0" borderId="15" xfId="0" applyFont="1" applyBorder="1" applyAlignment="1" applyProtection="1">
      <alignment/>
      <protection locked="0"/>
    </xf>
    <xf numFmtId="0" fontId="63" fillId="0" borderId="16" xfId="0" applyFont="1" applyBorder="1" applyAlignment="1" applyProtection="1">
      <alignment/>
      <protection locked="0"/>
    </xf>
    <xf numFmtId="0" fontId="64" fillId="0" borderId="16" xfId="0" applyFont="1" applyBorder="1" applyAlignment="1" applyProtection="1">
      <alignment/>
      <protection locked="0"/>
    </xf>
    <xf numFmtId="0" fontId="64" fillId="0" borderId="14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3" fillId="0" borderId="17" xfId="0" applyFont="1" applyBorder="1" applyAlignment="1" applyProtection="1">
      <alignment/>
      <protection locked="0"/>
    </xf>
    <xf numFmtId="0" fontId="63" fillId="0" borderId="18" xfId="0" applyFont="1" applyBorder="1" applyAlignment="1" applyProtection="1">
      <alignment/>
      <protection locked="0"/>
    </xf>
    <xf numFmtId="0" fontId="63" fillId="0" borderId="19" xfId="0" applyFont="1" applyBorder="1" applyAlignment="1" applyProtection="1">
      <alignment/>
      <protection locked="0"/>
    </xf>
    <xf numFmtId="0" fontId="62" fillId="0" borderId="14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62" fillId="0" borderId="11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 shrinkToFit="1"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 shrinkToFit="1"/>
      <protection locked="0"/>
    </xf>
    <xf numFmtId="0" fontId="62" fillId="0" borderId="17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62" fillId="0" borderId="12" xfId="0" applyFont="1" applyBorder="1" applyAlignment="1" applyProtection="1">
      <alignment horizontal="left" shrinkToFit="1"/>
      <protection locked="0"/>
    </xf>
    <xf numFmtId="0" fontId="62" fillId="0" borderId="15" xfId="0" applyFont="1" applyBorder="1" applyAlignment="1" applyProtection="1">
      <alignment horizontal="left" shrinkToFit="1"/>
      <protection locked="0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 applyProtection="1">
      <alignment/>
      <protection locked="0"/>
    </xf>
    <xf numFmtId="0" fontId="69" fillId="0" borderId="14" xfId="0" applyFont="1" applyBorder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0" fillId="0" borderId="14" xfId="0" applyFont="1" applyBorder="1" applyAlignment="1" applyProtection="1">
      <alignment/>
      <protection locked="0"/>
    </xf>
    <xf numFmtId="0" fontId="70" fillId="0" borderId="14" xfId="0" applyFont="1" applyBorder="1" applyAlignment="1" applyProtection="1">
      <alignment/>
      <protection locked="0"/>
    </xf>
    <xf numFmtId="0" fontId="69" fillId="0" borderId="14" xfId="0" applyFont="1" applyBorder="1" applyAlignment="1" applyProtection="1">
      <alignment/>
      <protection locked="0"/>
    </xf>
    <xf numFmtId="0" fontId="69" fillId="0" borderId="20" xfId="0" applyFont="1" applyBorder="1" applyAlignment="1" applyProtection="1">
      <alignment horizontal="center"/>
      <protection locked="0"/>
    </xf>
    <xf numFmtId="0" fontId="69" fillId="0" borderId="0" xfId="0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4" fontId="71" fillId="0" borderId="10" xfId="0" applyNumberFormat="1" applyFont="1" applyBorder="1" applyAlignment="1" applyProtection="1">
      <alignment/>
      <protection locked="0"/>
    </xf>
    <xf numFmtId="4" fontId="71" fillId="0" borderId="11" xfId="0" applyNumberFormat="1" applyFont="1" applyBorder="1" applyAlignment="1" applyProtection="1">
      <alignment/>
      <protection locked="0"/>
    </xf>
    <xf numFmtId="4" fontId="70" fillId="0" borderId="11" xfId="0" applyNumberFormat="1" applyFont="1" applyBorder="1" applyAlignment="1" applyProtection="1">
      <alignment/>
      <protection locked="0"/>
    </xf>
    <xf numFmtId="4" fontId="70" fillId="0" borderId="12" xfId="0" applyNumberFormat="1" applyFont="1" applyBorder="1" applyAlignment="1" applyProtection="1">
      <alignment/>
      <protection locked="0"/>
    </xf>
    <xf numFmtId="4" fontId="10" fillId="0" borderId="14" xfId="0" applyNumberFormat="1" applyFont="1" applyBorder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4" fontId="70" fillId="0" borderId="15" xfId="0" applyNumberFormat="1" applyFont="1" applyBorder="1" applyAlignment="1" applyProtection="1">
      <alignment/>
      <protection locked="0"/>
    </xf>
    <xf numFmtId="4" fontId="70" fillId="0" borderId="14" xfId="0" applyNumberFormat="1" applyFont="1" applyBorder="1" applyAlignment="1" applyProtection="1">
      <alignment/>
      <protection locked="0"/>
    </xf>
    <xf numFmtId="4" fontId="69" fillId="0" borderId="0" xfId="0" applyNumberFormat="1" applyFont="1" applyAlignment="1" applyProtection="1">
      <alignment/>
      <protection locked="0"/>
    </xf>
    <xf numFmtId="4" fontId="69" fillId="0" borderId="0" xfId="0" applyNumberFormat="1" applyFont="1" applyAlignment="1" applyProtection="1">
      <alignment/>
      <protection locked="0"/>
    </xf>
    <xf numFmtId="4" fontId="70" fillId="0" borderId="0" xfId="0" applyNumberFormat="1" applyFont="1" applyAlignment="1" applyProtection="1">
      <alignment/>
      <protection locked="0"/>
    </xf>
    <xf numFmtId="4" fontId="71" fillId="0" borderId="12" xfId="0" applyNumberFormat="1" applyFont="1" applyBorder="1" applyAlignment="1" applyProtection="1">
      <alignment/>
      <protection locked="0"/>
    </xf>
    <xf numFmtId="4" fontId="71" fillId="0" borderId="13" xfId="0" applyNumberFormat="1" applyFont="1" applyBorder="1" applyAlignment="1" applyProtection="1">
      <alignment/>
      <protection locked="0"/>
    </xf>
    <xf numFmtId="4" fontId="70" fillId="0" borderId="13" xfId="0" applyNumberFormat="1" applyFont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4" fontId="70" fillId="0" borderId="16" xfId="0" applyNumberFormat="1" applyFont="1" applyBorder="1" applyAlignment="1" applyProtection="1">
      <alignment/>
      <protection locked="0"/>
    </xf>
    <xf numFmtId="4" fontId="71" fillId="0" borderId="16" xfId="0" applyNumberFormat="1" applyFont="1" applyBorder="1" applyAlignment="1" applyProtection="1">
      <alignment/>
      <protection locked="0"/>
    </xf>
    <xf numFmtId="4" fontId="71" fillId="0" borderId="0" xfId="0" applyNumberFormat="1" applyFont="1" applyAlignment="1" applyProtection="1">
      <alignment/>
      <protection locked="0"/>
    </xf>
    <xf numFmtId="4" fontId="71" fillId="0" borderId="15" xfId="0" applyNumberFormat="1" applyFont="1" applyBorder="1" applyAlignment="1" applyProtection="1">
      <alignment/>
      <protection locked="0"/>
    </xf>
    <xf numFmtId="4" fontId="70" fillId="0" borderId="17" xfId="0" applyNumberFormat="1" applyFont="1" applyBorder="1" applyAlignment="1" applyProtection="1">
      <alignment/>
      <protection locked="0"/>
    </xf>
    <xf numFmtId="4" fontId="70" fillId="0" borderId="18" xfId="0" applyNumberFormat="1" applyFont="1" applyBorder="1" applyAlignment="1" applyProtection="1">
      <alignment/>
      <protection locked="0"/>
    </xf>
    <xf numFmtId="4" fontId="70" fillId="0" borderId="19" xfId="0" applyNumberFormat="1" applyFont="1" applyBorder="1" applyAlignment="1" applyProtection="1">
      <alignment/>
      <protection locked="0"/>
    </xf>
    <xf numFmtId="4" fontId="69" fillId="0" borderId="14" xfId="0" applyNumberFormat="1" applyFont="1" applyBorder="1" applyAlignment="1" applyProtection="1">
      <alignment/>
      <protection locked="0"/>
    </xf>
    <xf numFmtId="4" fontId="69" fillId="0" borderId="10" xfId="0" applyNumberFormat="1" applyFont="1" applyBorder="1" applyAlignment="1" applyProtection="1">
      <alignment/>
      <protection locked="0"/>
    </xf>
    <xf numFmtId="4" fontId="69" fillId="0" borderId="11" xfId="0" applyNumberFormat="1" applyFont="1" applyBorder="1" applyAlignment="1" applyProtection="1">
      <alignment/>
      <protection locked="0"/>
    </xf>
    <xf numFmtId="4" fontId="69" fillId="0" borderId="15" xfId="0" applyNumberFormat="1" applyFont="1" applyBorder="1" applyAlignment="1" applyProtection="1">
      <alignment/>
      <protection locked="0"/>
    </xf>
    <xf numFmtId="4" fontId="69" fillId="0" borderId="15" xfId="0" applyNumberFormat="1" applyFont="1" applyBorder="1" applyAlignment="1" applyProtection="1">
      <alignment horizontal="left"/>
      <protection locked="0"/>
    </xf>
    <xf numFmtId="4" fontId="69" fillId="0" borderId="17" xfId="0" applyNumberFormat="1" applyFont="1" applyBorder="1" applyAlignment="1" applyProtection="1">
      <alignment/>
      <protection locked="0"/>
    </xf>
    <xf numFmtId="0" fontId="65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1" fillId="0" borderId="16" xfId="0" applyFont="1" applyBorder="1" applyAlignment="1">
      <alignment/>
    </xf>
    <xf numFmtId="0" fontId="71" fillId="0" borderId="14" xfId="0" applyFont="1" applyBorder="1" applyAlignment="1">
      <alignment/>
    </xf>
    <xf numFmtId="0" fontId="71" fillId="0" borderId="0" xfId="0" applyFont="1" applyAlignment="1">
      <alignment/>
    </xf>
    <xf numFmtId="0" fontId="71" fillId="0" borderId="15" xfId="0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70" fillId="0" borderId="21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 shrinkToFit="1"/>
    </xf>
    <xf numFmtId="0" fontId="69" fillId="0" borderId="0" xfId="0" applyFont="1" applyAlignment="1">
      <alignment horizontal="center" vertical="center"/>
    </xf>
    <xf numFmtId="0" fontId="69" fillId="0" borderId="15" xfId="0" applyFont="1" applyBorder="1" applyAlignment="1">
      <alignment/>
    </xf>
    <xf numFmtId="0" fontId="69" fillId="0" borderId="0" xfId="0" applyFont="1" applyAlignment="1">
      <alignment horizontal="center"/>
    </xf>
    <xf numFmtId="0" fontId="69" fillId="0" borderId="15" xfId="0" applyFont="1" applyBorder="1" applyAlignment="1">
      <alignment/>
    </xf>
    <xf numFmtId="0" fontId="69" fillId="0" borderId="15" xfId="0" applyFont="1" applyBorder="1" applyAlignment="1">
      <alignment shrinkToFit="1"/>
    </xf>
    <xf numFmtId="0" fontId="69" fillId="0" borderId="0" xfId="0" applyFont="1" applyAlignment="1">
      <alignment horizontal="left"/>
    </xf>
    <xf numFmtId="0" fontId="69" fillId="0" borderId="15" xfId="0" applyFont="1" applyBorder="1" applyAlignment="1">
      <alignment horizontal="left"/>
    </xf>
    <xf numFmtId="0" fontId="69" fillId="0" borderId="18" xfId="0" applyFont="1" applyBorder="1" applyAlignment="1">
      <alignment/>
    </xf>
    <xf numFmtId="0" fontId="72" fillId="0" borderId="19" xfId="0" applyFont="1" applyBorder="1" applyAlignment="1">
      <alignment/>
    </xf>
    <xf numFmtId="0" fontId="72" fillId="0" borderId="15" xfId="0" applyFont="1" applyBorder="1" applyAlignment="1">
      <alignment/>
    </xf>
    <xf numFmtId="0" fontId="73" fillId="0" borderId="21" xfId="0" applyFont="1" applyBorder="1" applyAlignment="1">
      <alignment horizontal="left"/>
    </xf>
    <xf numFmtId="0" fontId="73" fillId="0" borderId="22" xfId="0" applyFont="1" applyBorder="1" applyAlignment="1">
      <alignment horizontal="left"/>
    </xf>
    <xf numFmtId="0" fontId="69" fillId="0" borderId="23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 quotePrefix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shrinkToFit="1"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5" xfId="0" applyFont="1" applyBorder="1" applyAlignment="1">
      <alignment shrinkToFit="1"/>
    </xf>
    <xf numFmtId="0" fontId="62" fillId="0" borderId="12" xfId="0" applyFont="1" applyBorder="1" applyAlignment="1">
      <alignment horizontal="left" shrinkToFit="1"/>
    </xf>
    <xf numFmtId="0" fontId="62" fillId="0" borderId="15" xfId="0" applyFont="1" applyBorder="1" applyAlignment="1">
      <alignment horizontal="left" shrinkToFit="1"/>
    </xf>
    <xf numFmtId="0" fontId="62" fillId="0" borderId="15" xfId="0" applyFont="1" applyBorder="1" applyAlignment="1">
      <alignment horizontal="left"/>
    </xf>
    <xf numFmtId="4" fontId="71" fillId="0" borderId="10" xfId="0" applyNumberFormat="1" applyFont="1" applyBorder="1" applyAlignment="1">
      <alignment/>
    </xf>
    <xf numFmtId="4" fontId="71" fillId="0" borderId="11" xfId="0" applyNumberFormat="1" applyFont="1" applyBorder="1" applyAlignment="1">
      <alignment/>
    </xf>
    <xf numFmtId="4" fontId="70" fillId="0" borderId="11" xfId="0" applyNumberFormat="1" applyFont="1" applyBorder="1" applyAlignment="1">
      <alignment/>
    </xf>
    <xf numFmtId="4" fontId="70" fillId="0" borderId="12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70" fillId="0" borderId="0" xfId="0" applyNumberFormat="1" applyFont="1" applyAlignment="1">
      <alignment/>
    </xf>
    <xf numFmtId="4" fontId="70" fillId="0" borderId="15" xfId="0" applyNumberFormat="1" applyFont="1" applyBorder="1" applyAlignment="1">
      <alignment/>
    </xf>
    <xf numFmtId="0" fontId="9" fillId="0" borderId="15" xfId="0" applyFont="1" applyBorder="1" applyAlignment="1">
      <alignment/>
    </xf>
    <xf numFmtId="4" fontId="70" fillId="0" borderId="14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69" fillId="0" borderId="12" xfId="0" applyFont="1" applyBorder="1" applyAlignment="1">
      <alignment horizontal="left"/>
    </xf>
    <xf numFmtId="0" fontId="69" fillId="0" borderId="17" xfId="0" applyFont="1" applyBorder="1" applyAlignment="1">
      <alignment/>
    </xf>
    <xf numFmtId="0" fontId="73" fillId="0" borderId="0" xfId="0" applyFont="1" applyAlignment="1" applyProtection="1">
      <alignment/>
      <protection hidden="1"/>
    </xf>
    <xf numFmtId="3" fontId="69" fillId="0" borderId="0" xfId="0" applyNumberFormat="1" applyFont="1" applyAlignment="1" applyProtection="1">
      <alignment/>
      <protection locked="0"/>
    </xf>
    <xf numFmtId="3" fontId="69" fillId="0" borderId="26" xfId="0" applyNumberFormat="1" applyFont="1" applyBorder="1" applyAlignment="1">
      <alignment/>
    </xf>
    <xf numFmtId="4" fontId="69" fillId="0" borderId="0" xfId="0" applyNumberFormat="1" applyFont="1" applyAlignment="1">
      <alignment/>
    </xf>
    <xf numFmtId="4" fontId="71" fillId="0" borderId="12" xfId="0" applyNumberFormat="1" applyFont="1" applyBorder="1" applyAlignment="1">
      <alignment/>
    </xf>
    <xf numFmtId="4" fontId="71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/>
    </xf>
    <xf numFmtId="4" fontId="70" fillId="0" borderId="17" xfId="0" applyNumberFormat="1" applyFont="1" applyBorder="1" applyAlignment="1">
      <alignment/>
    </xf>
    <xf numFmtId="4" fontId="70" fillId="0" borderId="16" xfId="0" applyNumberFormat="1" applyFont="1" applyBorder="1" applyAlignment="1">
      <alignment/>
    </xf>
    <xf numFmtId="4" fontId="71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71" fillId="0" borderId="0" xfId="0" applyNumberFormat="1" applyFont="1" applyAlignment="1">
      <alignment/>
    </xf>
    <xf numFmtId="4" fontId="71" fillId="0" borderId="15" xfId="0" applyNumberFormat="1" applyFont="1" applyBorder="1" applyAlignment="1">
      <alignment/>
    </xf>
    <xf numFmtId="4" fontId="70" fillId="0" borderId="18" xfId="0" applyNumberFormat="1" applyFont="1" applyBorder="1" applyAlignment="1">
      <alignment/>
    </xf>
    <xf numFmtId="4" fontId="70" fillId="0" borderId="19" xfId="0" applyNumberFormat="1" applyFont="1" applyBorder="1" applyAlignment="1">
      <alignment/>
    </xf>
    <xf numFmtId="4" fontId="69" fillId="0" borderId="14" xfId="0" applyNumberFormat="1" applyFont="1" applyBorder="1" applyAlignment="1">
      <alignment/>
    </xf>
    <xf numFmtId="4" fontId="69" fillId="0" borderId="12" xfId="0" applyNumberFormat="1" applyFont="1" applyBorder="1" applyAlignment="1">
      <alignment/>
    </xf>
    <xf numFmtId="4" fontId="69" fillId="0" borderId="10" xfId="0" applyNumberFormat="1" applyFont="1" applyBorder="1" applyAlignment="1">
      <alignment/>
    </xf>
    <xf numFmtId="4" fontId="69" fillId="0" borderId="11" xfId="0" applyNumberFormat="1" applyFont="1" applyBorder="1" applyAlignment="1">
      <alignment/>
    </xf>
    <xf numFmtId="4" fontId="69" fillId="0" borderId="12" xfId="0" applyNumberFormat="1" applyFont="1" applyBorder="1" applyAlignment="1">
      <alignment shrinkToFit="1"/>
    </xf>
    <xf numFmtId="4" fontId="69" fillId="0" borderId="12" xfId="0" applyNumberFormat="1" applyFont="1" applyBorder="1" applyAlignment="1">
      <alignment horizontal="left"/>
    </xf>
    <xf numFmtId="4" fontId="69" fillId="0" borderId="15" xfId="0" applyNumberFormat="1" applyFont="1" applyBorder="1" applyAlignment="1">
      <alignment/>
    </xf>
    <xf numFmtId="4" fontId="69" fillId="0" borderId="15" xfId="0" applyNumberFormat="1" applyFont="1" applyBorder="1" applyAlignment="1">
      <alignment/>
    </xf>
    <xf numFmtId="4" fontId="69" fillId="0" borderId="15" xfId="0" applyNumberFormat="1" applyFont="1" applyBorder="1" applyAlignment="1">
      <alignment horizontal="left"/>
    </xf>
    <xf numFmtId="4" fontId="69" fillId="0" borderId="15" xfId="0" applyNumberFormat="1" applyFont="1" applyBorder="1" applyAlignment="1">
      <alignment shrinkToFit="1"/>
    </xf>
    <xf numFmtId="4" fontId="69" fillId="0" borderId="15" xfId="0" applyNumberFormat="1" applyFont="1" applyBorder="1" applyAlignment="1">
      <alignment horizontal="left" shrinkToFit="1"/>
    </xf>
    <xf numFmtId="4" fontId="69" fillId="0" borderId="27" xfId="0" applyNumberFormat="1" applyFont="1" applyBorder="1" applyAlignment="1">
      <alignment/>
    </xf>
    <xf numFmtId="4" fontId="69" fillId="0" borderId="17" xfId="0" applyNumberFormat="1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22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75" fillId="0" borderId="0" xfId="0" applyFont="1" applyAlignment="1">
      <alignment/>
    </xf>
    <xf numFmtId="0" fontId="66" fillId="0" borderId="18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14" xfId="0" applyFont="1" applyBorder="1" applyAlignment="1">
      <alignment/>
    </xf>
    <xf numFmtId="43" fontId="66" fillId="0" borderId="16" xfId="42" applyFont="1" applyBorder="1" applyAlignment="1">
      <alignment horizontal="center"/>
    </xf>
    <xf numFmtId="43" fontId="66" fillId="0" borderId="21" xfId="42" applyFont="1" applyBorder="1" applyAlignment="1">
      <alignment horizontal="center"/>
    </xf>
    <xf numFmtId="0" fontId="76" fillId="0" borderId="0" xfId="0" applyFont="1" applyAlignment="1">
      <alignment/>
    </xf>
    <xf numFmtId="0" fontId="68" fillId="0" borderId="0" xfId="0" applyFont="1" applyAlignment="1">
      <alignment horizontal="center"/>
    </xf>
    <xf numFmtId="43" fontId="76" fillId="0" borderId="16" xfId="42" applyFont="1" applyBorder="1" applyAlignment="1">
      <alignment horizontal="center"/>
    </xf>
    <xf numFmtId="0" fontId="77" fillId="0" borderId="24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0" xfId="0" applyFont="1" applyAlignment="1" applyProtection="1">
      <alignment/>
      <protection locked="0"/>
    </xf>
    <xf numFmtId="0" fontId="78" fillId="0" borderId="24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43" fontId="79" fillId="0" borderId="22" xfId="0" applyNumberFormat="1" applyFont="1" applyBorder="1" applyAlignment="1">
      <alignment horizontal="center"/>
    </xf>
    <xf numFmtId="0" fontId="76" fillId="0" borderId="0" xfId="0" applyFont="1" applyAlignment="1">
      <alignment/>
    </xf>
    <xf numFmtId="0" fontId="17" fillId="0" borderId="0" xfId="0" applyFont="1" applyAlignment="1">
      <alignment/>
    </xf>
    <xf numFmtId="0" fontId="68" fillId="0" borderId="22" xfId="0" applyFont="1" applyBorder="1" applyAlignment="1">
      <alignment/>
    </xf>
    <xf numFmtId="0" fontId="75" fillId="0" borderId="0" xfId="0" applyFont="1" applyAlignment="1" applyProtection="1">
      <alignment/>
      <protection locked="0"/>
    </xf>
    <xf numFmtId="0" fontId="80" fillId="0" borderId="14" xfId="0" applyFont="1" applyBorder="1" applyAlignment="1" applyProtection="1">
      <alignment horizontal="center"/>
      <protection locked="0"/>
    </xf>
    <xf numFmtId="0" fontId="80" fillId="0" borderId="17" xfId="0" applyFont="1" applyBorder="1" applyAlignment="1" applyProtection="1">
      <alignment horizontal="center"/>
      <protection locked="0"/>
    </xf>
    <xf numFmtId="0" fontId="80" fillId="0" borderId="10" xfId="0" applyFont="1" applyBorder="1" applyAlignment="1">
      <alignment horizontal="center"/>
    </xf>
    <xf numFmtId="0" fontId="80" fillId="0" borderId="17" xfId="0" applyFont="1" applyBorder="1" applyAlignment="1">
      <alignment horizontal="center"/>
    </xf>
    <xf numFmtId="0" fontId="69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15" xfId="0" applyFont="1" applyBorder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 vertical="center"/>
    </xf>
    <xf numFmtId="0" fontId="69" fillId="0" borderId="15" xfId="0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4" fontId="71" fillId="0" borderId="0" xfId="0" applyNumberFormat="1" applyFont="1" applyAlignment="1" applyProtection="1">
      <alignment/>
      <protection locked="0"/>
    </xf>
    <xf numFmtId="0" fontId="82" fillId="0" borderId="0" xfId="0" applyFont="1" applyAlignment="1">
      <alignment/>
    </xf>
    <xf numFmtId="4" fontId="70" fillId="0" borderId="14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71" fillId="0" borderId="14" xfId="0" applyNumberFormat="1" applyFont="1" applyBorder="1" applyAlignment="1">
      <alignment/>
    </xf>
    <xf numFmtId="3" fontId="69" fillId="0" borderId="26" xfId="0" applyNumberFormat="1" applyFont="1" applyBorder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0" fontId="62" fillId="0" borderId="17" xfId="0" applyFont="1" applyBorder="1" applyAlignment="1" applyProtection="1">
      <alignment/>
      <protection hidden="1"/>
    </xf>
    <xf numFmtId="0" fontId="69" fillId="0" borderId="18" xfId="0" applyFont="1" applyBorder="1" applyAlignment="1" applyProtection="1">
      <alignment/>
      <protection hidden="1"/>
    </xf>
    <xf numFmtId="0" fontId="72" fillId="0" borderId="19" xfId="0" applyFont="1" applyBorder="1" applyAlignment="1" applyProtection="1">
      <alignment/>
      <protection hidden="1"/>
    </xf>
    <xf numFmtId="0" fontId="62" fillId="0" borderId="14" xfId="0" applyFont="1" applyBorder="1" applyAlignment="1" applyProtection="1">
      <alignment/>
      <protection hidden="1"/>
    </xf>
    <xf numFmtId="0" fontId="73" fillId="0" borderId="0" xfId="0" applyFont="1" applyAlignment="1" applyProtection="1" quotePrefix="1">
      <alignment/>
      <protection hidden="1"/>
    </xf>
    <xf numFmtId="0" fontId="72" fillId="0" borderId="20" xfId="0" applyFont="1" applyBorder="1" applyAlignment="1" applyProtection="1">
      <alignment horizontal="center" vertical="center"/>
      <protection locked="0"/>
    </xf>
    <xf numFmtId="0" fontId="72" fillId="0" borderId="20" xfId="0" applyFont="1" applyBorder="1" applyAlignment="1" applyProtection="1">
      <alignment horizontal="center"/>
      <protection locked="0"/>
    </xf>
    <xf numFmtId="0" fontId="83" fillId="0" borderId="0" xfId="0" applyFont="1" applyAlignment="1">
      <alignment/>
    </xf>
    <xf numFmtId="0" fontId="84" fillId="0" borderId="20" xfId="0" applyFont="1" applyBorder="1" applyAlignment="1" applyProtection="1">
      <alignment/>
      <protection locked="0"/>
    </xf>
    <xf numFmtId="0" fontId="62" fillId="0" borderId="15" xfId="0" applyFont="1" applyBorder="1" applyAlignment="1" applyProtection="1">
      <alignment/>
      <protection hidden="1"/>
    </xf>
    <xf numFmtId="0" fontId="62" fillId="0" borderId="15" xfId="0" applyFont="1" applyBorder="1" applyAlignment="1" applyProtection="1">
      <alignment shrinkToFit="1"/>
      <protection hidden="1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3" fontId="72" fillId="0" borderId="20" xfId="0" applyNumberFormat="1" applyFont="1" applyBorder="1" applyAlignment="1" applyProtection="1">
      <alignment/>
      <protection locked="0"/>
    </xf>
    <xf numFmtId="0" fontId="69" fillId="0" borderId="17" xfId="0" applyFont="1" applyBorder="1" applyAlignment="1" applyProtection="1">
      <alignment/>
      <protection hidden="1"/>
    </xf>
    <xf numFmtId="4" fontId="69" fillId="0" borderId="18" xfId="0" applyNumberFormat="1" applyFont="1" applyBorder="1" applyAlignment="1" applyProtection="1">
      <alignment/>
      <protection hidden="1"/>
    </xf>
    <xf numFmtId="4" fontId="69" fillId="0" borderId="17" xfId="0" applyNumberFormat="1" applyFont="1" applyBorder="1" applyAlignment="1" applyProtection="1">
      <alignment/>
      <protection hidden="1"/>
    </xf>
    <xf numFmtId="4" fontId="72" fillId="0" borderId="19" xfId="0" applyNumberFormat="1" applyFont="1" applyBorder="1" applyAlignment="1" applyProtection="1">
      <alignment horizontal="left"/>
      <protection hidden="1"/>
    </xf>
    <xf numFmtId="4" fontId="69" fillId="0" borderId="27" xfId="0" applyNumberFormat="1" applyFont="1" applyBorder="1" applyAlignment="1" applyProtection="1">
      <alignment/>
      <protection hidden="1"/>
    </xf>
    <xf numFmtId="4" fontId="72" fillId="0" borderId="19" xfId="0" applyNumberFormat="1" applyFont="1" applyBorder="1" applyAlignment="1" applyProtection="1">
      <alignment horizontal="left" shrinkToFit="1"/>
      <protection hidden="1"/>
    </xf>
    <xf numFmtId="0" fontId="66" fillId="0" borderId="18" xfId="0" applyFont="1" applyBorder="1" applyAlignment="1">
      <alignment/>
    </xf>
    <xf numFmtId="0" fontId="68" fillId="0" borderId="0" xfId="0" applyFont="1" applyAlignment="1">
      <alignment/>
    </xf>
    <xf numFmtId="0" fontId="66" fillId="0" borderId="11" xfId="0" applyFont="1" applyBorder="1" applyAlignment="1">
      <alignment/>
    </xf>
    <xf numFmtId="0" fontId="75" fillId="0" borderId="24" xfId="0" applyFont="1" applyBorder="1" applyAlignment="1">
      <alignment/>
    </xf>
    <xf numFmtId="0" fontId="66" fillId="0" borderId="0" xfId="0" applyFont="1" applyAlignment="1">
      <alignment/>
    </xf>
    <xf numFmtId="0" fontId="66" fillId="0" borderId="21" xfId="0" applyFont="1" applyBorder="1" applyAlignment="1">
      <alignment/>
    </xf>
    <xf numFmtId="0" fontId="66" fillId="0" borderId="13" xfId="0" applyFont="1" applyBorder="1" applyAlignment="1">
      <alignment/>
    </xf>
    <xf numFmtId="0" fontId="75" fillId="0" borderId="22" xfId="0" applyFont="1" applyBorder="1" applyAlignment="1">
      <alignment/>
    </xf>
    <xf numFmtId="0" fontId="66" fillId="0" borderId="0" xfId="0" applyFont="1" applyAlignment="1" applyProtection="1">
      <alignment horizontal="right"/>
      <protection locked="0"/>
    </xf>
    <xf numFmtId="0" fontId="69" fillId="0" borderId="0" xfId="0" applyFont="1" applyAlignment="1">
      <alignment horizontal="left"/>
    </xf>
    <xf numFmtId="0" fontId="69" fillId="0" borderId="15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9" fillId="0" borderId="22" xfId="0" applyFont="1" applyBorder="1" applyAlignment="1">
      <alignment horizontal="center"/>
    </xf>
    <xf numFmtId="0" fontId="72" fillId="0" borderId="0" xfId="0" applyFont="1" applyAlignment="1">
      <alignment horizontal="left"/>
    </xf>
    <xf numFmtId="0" fontId="70" fillId="0" borderId="22" xfId="0" applyFont="1" applyBorder="1" applyAlignment="1">
      <alignment horizontal="center"/>
    </xf>
    <xf numFmtId="0" fontId="70" fillId="0" borderId="25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1" xfId="0" applyFont="1" applyBorder="1" applyAlignment="1">
      <alignment horizontal="left" shrinkToFit="1"/>
    </xf>
    <xf numFmtId="0" fontId="64" fillId="0" borderId="12" xfId="0" applyFont="1" applyBorder="1" applyAlignment="1">
      <alignment horizontal="left" shrinkToFit="1"/>
    </xf>
    <xf numFmtId="0" fontId="64" fillId="0" borderId="14" xfId="0" applyFont="1" applyBorder="1" applyAlignment="1">
      <alignment horizontal="left" shrinkToFit="1"/>
    </xf>
    <xf numFmtId="0" fontId="64" fillId="0" borderId="0" xfId="0" applyFont="1" applyAlignment="1">
      <alignment horizontal="left" shrinkToFit="1"/>
    </xf>
    <xf numFmtId="0" fontId="64" fillId="0" borderId="15" xfId="0" applyFont="1" applyBorder="1" applyAlignment="1">
      <alignment horizontal="left" shrinkToFit="1"/>
    </xf>
    <xf numFmtId="0" fontId="63" fillId="0" borderId="14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3" fillId="0" borderId="15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2" fillId="0" borderId="22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4" fillId="0" borderId="10" xfId="0" applyFont="1" applyBorder="1" applyAlignment="1" applyProtection="1">
      <alignment horizontal="left" shrinkToFit="1"/>
      <protection locked="0"/>
    </xf>
    <xf numFmtId="0" fontId="64" fillId="0" borderId="11" xfId="0" applyFont="1" applyBorder="1" applyAlignment="1" applyProtection="1">
      <alignment horizontal="left" shrinkToFit="1"/>
      <protection locked="0"/>
    </xf>
    <xf numFmtId="0" fontId="64" fillId="0" borderId="12" xfId="0" applyFont="1" applyBorder="1" applyAlignment="1" applyProtection="1">
      <alignment horizontal="left" shrinkToFit="1"/>
      <protection locked="0"/>
    </xf>
    <xf numFmtId="0" fontId="64" fillId="0" borderId="14" xfId="0" applyFont="1" applyBorder="1" applyAlignment="1" applyProtection="1">
      <alignment horizontal="left" shrinkToFit="1"/>
      <protection locked="0"/>
    </xf>
    <xf numFmtId="0" fontId="64" fillId="0" borderId="0" xfId="0" applyFont="1" applyAlignment="1" applyProtection="1">
      <alignment horizontal="left" shrinkToFit="1"/>
      <protection locked="0"/>
    </xf>
    <xf numFmtId="0" fontId="64" fillId="0" borderId="15" xfId="0" applyFont="1" applyBorder="1" applyAlignment="1" applyProtection="1">
      <alignment horizontal="left" shrinkToFit="1"/>
      <protection locked="0"/>
    </xf>
    <xf numFmtId="0" fontId="63" fillId="0" borderId="14" xfId="0" applyFont="1" applyBorder="1" applyAlignment="1" applyProtection="1">
      <alignment horizontal="left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15" xfId="0" applyFont="1" applyBorder="1" applyAlignment="1" applyProtection="1">
      <alignment horizontal="left"/>
      <protection locked="0"/>
    </xf>
    <xf numFmtId="0" fontId="62" fillId="0" borderId="22" xfId="0" applyFont="1" applyBorder="1" applyAlignment="1" applyProtection="1">
      <alignment horizontal="center"/>
      <protection locked="0"/>
    </xf>
    <xf numFmtId="0" fontId="63" fillId="0" borderId="22" xfId="0" applyFont="1" applyBorder="1" applyAlignment="1" applyProtection="1">
      <alignment horizontal="center"/>
      <protection locked="0"/>
    </xf>
    <xf numFmtId="0" fontId="63" fillId="0" borderId="25" xfId="0" applyFont="1" applyBorder="1" applyAlignment="1" applyProtection="1">
      <alignment horizontal="center"/>
      <protection locked="0"/>
    </xf>
    <xf numFmtId="0" fontId="62" fillId="0" borderId="17" xfId="0" applyFont="1" applyBorder="1" applyAlignment="1" applyProtection="1">
      <alignment horizontal="left"/>
      <protection hidden="1"/>
    </xf>
    <xf numFmtId="0" fontId="62" fillId="0" borderId="18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62" fillId="0" borderId="14" xfId="0" applyFont="1" applyBorder="1" applyAlignment="1">
      <alignment horizontal="left"/>
    </xf>
    <xf numFmtId="4" fontId="71" fillId="0" borderId="10" xfId="0" applyNumberFormat="1" applyFont="1" applyBorder="1" applyAlignment="1" applyProtection="1">
      <alignment horizontal="left"/>
      <protection locked="0"/>
    </xf>
    <xf numFmtId="4" fontId="71" fillId="0" borderId="11" xfId="0" applyNumberFormat="1" applyFont="1" applyBorder="1" applyAlignment="1" applyProtection="1">
      <alignment horizontal="left"/>
      <protection locked="0"/>
    </xf>
    <xf numFmtId="4" fontId="71" fillId="0" borderId="12" xfId="0" applyNumberFormat="1" applyFont="1" applyBorder="1" applyAlignment="1" applyProtection="1">
      <alignment horizontal="left"/>
      <protection locked="0"/>
    </xf>
    <xf numFmtId="4" fontId="70" fillId="0" borderId="17" xfId="0" applyNumberFormat="1" applyFont="1" applyBorder="1" applyAlignment="1" applyProtection="1">
      <alignment horizontal="left"/>
      <protection locked="0"/>
    </xf>
    <xf numFmtId="4" fontId="70" fillId="0" borderId="18" xfId="0" applyNumberFormat="1" applyFont="1" applyBorder="1" applyAlignment="1" applyProtection="1">
      <alignment horizontal="left"/>
      <protection locked="0"/>
    </xf>
    <xf numFmtId="4" fontId="70" fillId="0" borderId="19" xfId="0" applyNumberFormat="1" applyFont="1" applyBorder="1" applyAlignment="1" applyProtection="1">
      <alignment horizontal="left"/>
      <protection locked="0"/>
    </xf>
    <xf numFmtId="4" fontId="69" fillId="0" borderId="22" xfId="0" applyNumberFormat="1" applyFont="1" applyBorder="1" applyAlignment="1" applyProtection="1">
      <alignment horizontal="center"/>
      <protection locked="0"/>
    </xf>
    <xf numFmtId="4" fontId="70" fillId="0" borderId="22" xfId="0" applyNumberFormat="1" applyFont="1" applyBorder="1" applyAlignment="1" applyProtection="1">
      <alignment horizontal="center"/>
      <protection locked="0"/>
    </xf>
    <xf numFmtId="4" fontId="70" fillId="0" borderId="25" xfId="0" applyNumberFormat="1" applyFont="1" applyBorder="1" applyAlignment="1" applyProtection="1">
      <alignment horizontal="center"/>
      <protection locked="0"/>
    </xf>
    <xf numFmtId="4" fontId="71" fillId="0" borderId="10" xfId="0" applyNumberFormat="1" applyFont="1" applyBorder="1" applyAlignment="1">
      <alignment horizontal="left"/>
    </xf>
    <xf numFmtId="4" fontId="71" fillId="0" borderId="11" xfId="0" applyNumberFormat="1" applyFont="1" applyBorder="1" applyAlignment="1">
      <alignment horizontal="left"/>
    </xf>
    <xf numFmtId="4" fontId="71" fillId="0" borderId="12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/>
    </xf>
    <xf numFmtId="4" fontId="71" fillId="0" borderId="0" xfId="0" applyNumberFormat="1" applyFont="1" applyAlignment="1">
      <alignment horizontal="left"/>
    </xf>
    <xf numFmtId="4" fontId="71" fillId="0" borderId="15" xfId="0" applyNumberFormat="1" applyFont="1" applyBorder="1" applyAlignment="1">
      <alignment horizontal="left"/>
    </xf>
    <xf numFmtId="4" fontId="70" fillId="0" borderId="14" xfId="0" applyNumberFormat="1" applyFont="1" applyBorder="1" applyAlignment="1">
      <alignment horizontal="left"/>
    </xf>
    <xf numFmtId="4" fontId="70" fillId="0" borderId="0" xfId="0" applyNumberFormat="1" applyFont="1" applyAlignment="1">
      <alignment horizontal="left"/>
    </xf>
    <xf numFmtId="4" fontId="70" fillId="0" borderId="15" xfId="0" applyNumberFormat="1" applyFont="1" applyBorder="1" applyAlignment="1">
      <alignment horizontal="left"/>
    </xf>
    <xf numFmtId="4" fontId="69" fillId="0" borderId="22" xfId="0" applyNumberFormat="1" applyFont="1" applyBorder="1" applyAlignment="1">
      <alignment horizontal="center"/>
    </xf>
    <xf numFmtId="4" fontId="70" fillId="0" borderId="22" xfId="0" applyNumberFormat="1" applyFont="1" applyBorder="1" applyAlignment="1">
      <alignment horizontal="center"/>
    </xf>
    <xf numFmtId="4" fontId="70" fillId="0" borderId="2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5"/>
  <cols>
    <col min="1" max="2" width="5.00390625" style="199" customWidth="1"/>
    <col min="3" max="3" width="44.00390625" style="199" customWidth="1"/>
    <col min="4" max="4" width="12.00390625" style="199" customWidth="1"/>
    <col min="5" max="5" width="10.7109375" style="199" customWidth="1"/>
    <col min="6" max="6" width="14.57421875" style="199" customWidth="1"/>
    <col min="7" max="16384" width="9.00390625" style="199" customWidth="1"/>
  </cols>
  <sheetData>
    <row r="1" spans="1:25" s="194" customFormat="1" ht="24">
      <c r="A1" s="38" t="s">
        <v>178</v>
      </c>
      <c r="B1" s="38"/>
      <c r="C1" s="38"/>
      <c r="D1" s="38"/>
      <c r="E1" s="38"/>
      <c r="F1" s="216" t="s">
        <v>169</v>
      </c>
      <c r="G1" s="246" t="s">
        <v>296</v>
      </c>
      <c r="H1" s="38"/>
      <c r="I1" s="38"/>
      <c r="J1" s="38"/>
      <c r="K1" s="38"/>
      <c r="L1" s="38"/>
      <c r="M1" s="38"/>
      <c r="N1" s="38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s="194" customFormat="1" ht="24">
      <c r="A2" s="39"/>
      <c r="B2" s="39"/>
      <c r="C2" s="268" t="s">
        <v>389</v>
      </c>
      <c r="D2" s="210"/>
      <c r="E2" s="39"/>
      <c r="F2" s="38"/>
      <c r="G2" s="39"/>
      <c r="H2" s="39"/>
      <c r="I2" s="39"/>
      <c r="J2" s="38"/>
      <c r="K2" s="39"/>
      <c r="L2" s="39"/>
      <c r="M2" s="39"/>
      <c r="N2" s="39"/>
      <c r="O2" s="195"/>
      <c r="P2" s="196"/>
      <c r="Q2" s="195"/>
      <c r="R2" s="195"/>
      <c r="S2" s="195"/>
      <c r="T2" s="195"/>
      <c r="U2" s="195"/>
      <c r="V2" s="195"/>
      <c r="W2" s="195"/>
      <c r="X2" s="195"/>
      <c r="Y2" s="195"/>
    </row>
    <row r="3" spans="1:25" s="194" customFormat="1" ht="24">
      <c r="A3" s="230"/>
      <c r="B3" s="230"/>
      <c r="C3" s="268" t="s">
        <v>388</v>
      </c>
      <c r="D3" s="39"/>
      <c r="E3" s="39"/>
      <c r="F3" s="38"/>
      <c r="G3" s="214" t="s">
        <v>168</v>
      </c>
      <c r="H3" s="38"/>
      <c r="I3" s="39"/>
      <c r="J3" s="39"/>
      <c r="K3" s="39"/>
      <c r="L3" s="39"/>
      <c r="M3" s="39"/>
      <c r="N3" s="39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s="194" customFormat="1" ht="24">
      <c r="A4" s="230" t="s">
        <v>387</v>
      </c>
      <c r="B4" s="210"/>
      <c r="C4" s="210"/>
      <c r="D4" s="39"/>
      <c r="E4" s="39"/>
      <c r="F4" s="38"/>
      <c r="G4" s="39"/>
      <c r="H4" s="215" t="s">
        <v>382</v>
      </c>
      <c r="I4" s="215"/>
      <c r="J4" s="214"/>
      <c r="K4" s="214"/>
      <c r="L4" s="39"/>
      <c r="M4" s="39"/>
      <c r="N4" s="39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8:11" s="194" customFormat="1" ht="21">
      <c r="H5" s="215" t="s">
        <v>174</v>
      </c>
      <c r="I5" s="215"/>
      <c r="J5" s="214"/>
      <c r="K5" s="214"/>
    </row>
    <row r="6" spans="1:15" ht="21">
      <c r="A6" s="266"/>
      <c r="B6" s="262"/>
      <c r="C6" s="197" t="s">
        <v>147</v>
      </c>
      <c r="D6" s="220" t="s">
        <v>149</v>
      </c>
      <c r="E6" s="197" t="s">
        <v>149</v>
      </c>
      <c r="F6" s="198" t="s">
        <v>151</v>
      </c>
      <c r="H6" s="215" t="s">
        <v>383</v>
      </c>
      <c r="I6" s="215"/>
      <c r="J6" s="214"/>
      <c r="K6" s="214"/>
      <c r="L6" s="194"/>
      <c r="M6" s="194"/>
      <c r="N6" s="194"/>
      <c r="O6" s="194"/>
    </row>
    <row r="7" spans="1:11" ht="21">
      <c r="A7" s="265"/>
      <c r="B7" s="260"/>
      <c r="C7" s="200" t="s">
        <v>153</v>
      </c>
      <c r="D7" s="221" t="s">
        <v>150</v>
      </c>
      <c r="E7" s="200" t="s">
        <v>148</v>
      </c>
      <c r="F7" s="201"/>
      <c r="H7" s="215" t="s">
        <v>170</v>
      </c>
      <c r="I7" s="215"/>
      <c r="J7" s="214"/>
      <c r="K7" s="214"/>
    </row>
    <row r="8" spans="1:11" ht="21">
      <c r="A8" s="202">
        <v>1</v>
      </c>
      <c r="B8" s="202" t="s">
        <v>137</v>
      </c>
      <c r="C8" s="35" t="s">
        <v>142</v>
      </c>
      <c r="D8" s="218">
        <v>2</v>
      </c>
      <c r="E8" s="36">
        <f>'ก๑ การมุ่งผลสัมฤทธิ์'!$G$24</f>
        <v>0</v>
      </c>
      <c r="F8" s="203">
        <f>IF(E8&gt;D8,3,IF(E8=D8,3,IF(D8-E8=1,2,IF(D8-E8=2,1,0))))</f>
        <v>1</v>
      </c>
      <c r="H8" s="215" t="s">
        <v>171</v>
      </c>
      <c r="I8" s="215"/>
      <c r="J8" s="214"/>
      <c r="K8" s="214"/>
    </row>
    <row r="9" spans="1:11" ht="21">
      <c r="A9" s="202">
        <v>2</v>
      </c>
      <c r="B9" s="202" t="s">
        <v>138</v>
      </c>
      <c r="C9" s="35" t="s">
        <v>143</v>
      </c>
      <c r="D9" s="218">
        <v>2</v>
      </c>
      <c r="E9" s="36">
        <f>'ก๓ การสั่งสมความเชี่ยว'!$G$24</f>
        <v>0</v>
      </c>
      <c r="F9" s="203">
        <f aca="true" t="shared" si="0" ref="F9:F15">IF(E9&gt;D9,3,IF(E9=D9,3,IF(D9-E9=1,2,IF(D9-E9=2,1,0))))</f>
        <v>1</v>
      </c>
      <c r="G9" s="199" t="s">
        <v>86</v>
      </c>
      <c r="H9" s="214" t="s">
        <v>172</v>
      </c>
      <c r="I9" s="214"/>
      <c r="J9" s="214"/>
      <c r="K9" s="214"/>
    </row>
    <row r="10" spans="1:11" ht="21">
      <c r="A10" s="202">
        <v>3</v>
      </c>
      <c r="B10" s="202" t="s">
        <v>139</v>
      </c>
      <c r="C10" s="35" t="s">
        <v>144</v>
      </c>
      <c r="D10" s="218">
        <v>2</v>
      </c>
      <c r="E10" s="36">
        <f>'ก๔ การยึดความถูกต้อง'!$G$19</f>
        <v>0</v>
      </c>
      <c r="F10" s="203">
        <f t="shared" si="0"/>
        <v>1</v>
      </c>
      <c r="H10" s="214" t="s">
        <v>173</v>
      </c>
      <c r="I10" s="214"/>
      <c r="J10" s="214"/>
      <c r="K10" s="214"/>
    </row>
    <row r="11" spans="1:11" ht="21">
      <c r="A11" s="202">
        <v>4</v>
      </c>
      <c r="B11" s="202" t="s">
        <v>206</v>
      </c>
      <c r="C11" s="35" t="s">
        <v>207</v>
      </c>
      <c r="D11" s="218">
        <v>2</v>
      </c>
      <c r="E11" s="36">
        <f>'ก๕ การทำงานเป็นทีม'!$G$22</f>
        <v>0</v>
      </c>
      <c r="F11" s="203">
        <f t="shared" si="0"/>
        <v>1</v>
      </c>
      <c r="H11" s="214"/>
      <c r="I11" s="214"/>
      <c r="J11" s="214"/>
      <c r="K11" s="214"/>
    </row>
    <row r="12" spans="1:11" ht="21">
      <c r="A12" s="202">
        <v>5</v>
      </c>
      <c r="B12" s="202" t="s">
        <v>140</v>
      </c>
      <c r="C12" s="35" t="s">
        <v>145</v>
      </c>
      <c r="D12" s="218">
        <v>2</v>
      </c>
      <c r="E12" s="36">
        <f>'ข๑ การคิดวิเคราะห์'!$G$23</f>
        <v>0</v>
      </c>
      <c r="F12" s="203">
        <f t="shared" si="0"/>
        <v>1</v>
      </c>
      <c r="H12" s="214"/>
      <c r="I12" s="214"/>
      <c r="J12" s="214"/>
      <c r="K12" s="214"/>
    </row>
    <row r="13" spans="1:6" ht="26.25" customHeight="1">
      <c r="A13" s="202">
        <v>6</v>
      </c>
      <c r="B13" s="202" t="s">
        <v>215</v>
      </c>
      <c r="C13" s="35" t="s">
        <v>214</v>
      </c>
      <c r="D13" s="218">
        <v>2</v>
      </c>
      <c r="E13" s="36">
        <f>'ข๒ การมองภาพองค์รวม'!$G$20</f>
        <v>0</v>
      </c>
      <c r="F13" s="203">
        <f t="shared" si="0"/>
        <v>1</v>
      </c>
    </row>
    <row r="14" spans="1:6" ht="26.25" customHeight="1">
      <c r="A14" s="202">
        <v>7</v>
      </c>
      <c r="B14" s="202" t="s">
        <v>141</v>
      </c>
      <c r="C14" s="35" t="s">
        <v>146</v>
      </c>
      <c r="D14" s="218">
        <v>2</v>
      </c>
      <c r="E14" s="36">
        <f>'ข5 สืบหาข้อมูล'!$G$23</f>
        <v>0</v>
      </c>
      <c r="F14" s="203">
        <f t="shared" si="0"/>
        <v>1</v>
      </c>
    </row>
    <row r="15" spans="1:6" ht="26.25" customHeight="1">
      <c r="A15" s="265">
        <v>8</v>
      </c>
      <c r="B15" s="260" t="s">
        <v>213</v>
      </c>
      <c r="C15" s="264" t="s">
        <v>212</v>
      </c>
      <c r="D15" s="219">
        <v>2</v>
      </c>
      <c r="E15" s="200">
        <f>'ข15 ความผูกพันธ์ฯ'!$G$21</f>
        <v>0</v>
      </c>
      <c r="F15" s="204">
        <f t="shared" si="0"/>
        <v>1</v>
      </c>
    </row>
    <row r="16" spans="1:6" ht="26.25" customHeight="1">
      <c r="A16" s="266"/>
      <c r="B16" s="225"/>
      <c r="C16" s="205" t="s">
        <v>159</v>
      </c>
      <c r="D16" s="206"/>
      <c r="E16" s="206"/>
      <c r="F16" s="207">
        <f>SUM(F8:F15)/8</f>
        <v>1</v>
      </c>
    </row>
    <row r="17" spans="1:6" ht="26.25" customHeight="1">
      <c r="A17" s="267"/>
      <c r="B17" s="263"/>
      <c r="C17" s="208" t="s">
        <v>152</v>
      </c>
      <c r="D17" s="211" t="s">
        <v>160</v>
      </c>
      <c r="E17" s="212"/>
      <c r="F17" s="213">
        <f>F16*30/3</f>
        <v>10</v>
      </c>
    </row>
    <row r="18" spans="1:2" ht="26.25" customHeight="1">
      <c r="A18" s="209" t="s">
        <v>381</v>
      </c>
      <c r="B18" s="264"/>
    </row>
    <row r="19" spans="3:6" ht="22.5" customHeight="1">
      <c r="C19" s="261" t="s">
        <v>208</v>
      </c>
      <c r="D19" s="217" t="s">
        <v>176</v>
      </c>
      <c r="E19" s="217"/>
      <c r="F19" s="217"/>
    </row>
    <row r="20" spans="3:6" ht="26.25" customHeight="1">
      <c r="C20" s="261" t="s">
        <v>211</v>
      </c>
      <c r="D20" s="217" t="s">
        <v>177</v>
      </c>
      <c r="E20" s="217"/>
      <c r="F20" s="217"/>
    </row>
    <row r="21" spans="3:6" ht="26.25" customHeight="1">
      <c r="C21" s="261" t="s">
        <v>209</v>
      </c>
      <c r="D21" s="217"/>
      <c r="E21" s="217"/>
      <c r="F21" s="217"/>
    </row>
    <row r="22" spans="3:6" ht="26.25" customHeight="1">
      <c r="C22" s="261" t="s">
        <v>210</v>
      </c>
      <c r="D22" s="217"/>
      <c r="E22" s="217"/>
      <c r="F22" s="217"/>
    </row>
    <row r="23" ht="26.25" customHeight="1"/>
    <row r="24" ht="26.25" customHeight="1"/>
    <row r="25" ht="26.25" customHeight="1"/>
    <row r="26" ht="26.25" customHeight="1"/>
    <row r="27" ht="26.25" customHeight="1"/>
  </sheetData>
  <sheetProtection password="CC19" sheet="1"/>
  <printOptions horizontalCentered="1"/>
  <pageMargins left="0.5905511811023623" right="0.31496062992125984" top="0.1968503937007874" bottom="0" header="0.11811023622047245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H4"/>
  <sheetViews>
    <sheetView zoomScalePageLayoutView="0" workbookViewId="0" topLeftCell="A1">
      <selection activeCell="A4" sqref="A4:H4"/>
    </sheetView>
  </sheetViews>
  <sheetFormatPr defaultColWidth="9.140625" defaultRowHeight="15"/>
  <sheetData>
    <row r="4" spans="1:8" ht="21">
      <c r="A4" s="36"/>
      <c r="B4" s="36"/>
      <c r="C4" s="36"/>
      <c r="D4" s="36"/>
      <c r="E4" s="36"/>
      <c r="F4" s="36"/>
      <c r="G4" s="36"/>
      <c r="H4" s="200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="80" zoomScaleNormal="80" zoomScalePageLayoutView="0" workbookViewId="0" topLeftCell="A4">
      <selection activeCell="C9" sqref="C9"/>
    </sheetView>
  </sheetViews>
  <sheetFormatPr defaultColWidth="9.00390625" defaultRowHeight="15"/>
  <cols>
    <col min="1" max="1" width="2.421875" style="34" customWidth="1"/>
    <col min="2" max="2" width="1.421875" style="34" customWidth="1"/>
    <col min="3" max="3" width="5.00390625" style="34" customWidth="1"/>
    <col min="4" max="4" width="1.1484375" style="34" customWidth="1"/>
    <col min="5" max="5" width="25.57421875" style="34" customWidth="1"/>
    <col min="6" max="6" width="2.57421875" style="34" customWidth="1"/>
    <col min="7" max="7" width="5.140625" style="34" customWidth="1"/>
    <col min="8" max="8" width="1.421875" style="34" customWidth="1"/>
    <col min="9" max="9" width="30.8515625" style="34" customWidth="1"/>
    <col min="10" max="10" width="1.57421875" style="34" customWidth="1"/>
    <col min="11" max="11" width="4.28125" style="34" customWidth="1"/>
    <col min="12" max="12" width="1.1484375" style="34" customWidth="1"/>
    <col min="13" max="13" width="30.57421875" style="34" customWidth="1"/>
    <col min="14" max="14" width="0.85546875" style="34" customWidth="1"/>
    <col min="15" max="15" width="4.7109375" style="34" customWidth="1"/>
    <col min="16" max="16" width="1.421875" style="34" customWidth="1"/>
    <col min="17" max="17" width="27.421875" style="34" customWidth="1"/>
    <col min="18" max="18" width="0.9921875" style="34" customWidth="1"/>
    <col min="19" max="19" width="5.421875" style="34" customWidth="1"/>
    <col min="20" max="20" width="1.7109375" style="34" customWidth="1"/>
    <col min="21" max="23" width="9.00390625" style="34" customWidth="1"/>
    <col min="24" max="24" width="4.28125" style="34" customWidth="1"/>
    <col min="25" max="26" width="9.00390625" style="34" hidden="1" customWidth="1"/>
    <col min="27" max="16384" width="9.00390625" style="34" customWidth="1"/>
  </cols>
  <sheetData>
    <row r="1" spans="1:26" s="1" customFormat="1" ht="23.25">
      <c r="A1" s="80"/>
      <c r="B1" s="80" t="s">
        <v>161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1" customFormat="1" ht="23.25">
      <c r="A2" s="80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7" s="41" customFormat="1" ht="21">
      <c r="A3" s="81"/>
      <c r="B3" s="273" t="s">
        <v>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42"/>
    </row>
    <row r="4" spans="1:27" s="43" customFormat="1" ht="21">
      <c r="A4" s="82"/>
      <c r="B4" s="275" t="s">
        <v>2</v>
      </c>
      <c r="C4" s="275"/>
      <c r="D4" s="275"/>
      <c r="E4" s="275"/>
      <c r="F4" s="276" t="s">
        <v>3</v>
      </c>
      <c r="G4" s="275"/>
      <c r="H4" s="275"/>
      <c r="I4" s="275"/>
      <c r="J4" s="275" t="s">
        <v>4</v>
      </c>
      <c r="K4" s="275"/>
      <c r="L4" s="275"/>
      <c r="M4" s="275"/>
      <c r="N4" s="275" t="s">
        <v>5</v>
      </c>
      <c r="O4" s="275"/>
      <c r="P4" s="275"/>
      <c r="Q4" s="275"/>
      <c r="R4" s="275" t="s">
        <v>6</v>
      </c>
      <c r="S4" s="275"/>
      <c r="T4" s="275"/>
      <c r="U4" s="275"/>
      <c r="V4" s="275"/>
      <c r="W4" s="275"/>
      <c r="X4" s="275"/>
      <c r="Y4" s="275"/>
      <c r="Z4" s="275"/>
      <c r="AA4" s="44"/>
    </row>
    <row r="5" spans="1:27" s="43" customFormat="1" ht="21">
      <c r="A5" s="82"/>
      <c r="B5" s="83" t="s">
        <v>7</v>
      </c>
      <c r="C5" s="84"/>
      <c r="D5" s="85"/>
      <c r="E5" s="86"/>
      <c r="F5" s="87" t="s">
        <v>8</v>
      </c>
      <c r="G5" s="88"/>
      <c r="H5" s="88"/>
      <c r="I5" s="89"/>
      <c r="J5" s="88" t="s">
        <v>9</v>
      </c>
      <c r="K5" s="88"/>
      <c r="L5" s="88"/>
      <c r="M5" s="89"/>
      <c r="N5" s="88" t="s">
        <v>10</v>
      </c>
      <c r="O5" s="88"/>
      <c r="P5" s="89"/>
      <c r="Q5" s="89"/>
      <c r="R5" s="83" t="s">
        <v>11</v>
      </c>
      <c r="S5" s="85"/>
      <c r="T5" s="85"/>
      <c r="U5" s="85"/>
      <c r="V5" s="84"/>
      <c r="W5" s="84"/>
      <c r="X5" s="84"/>
      <c r="Y5" s="84"/>
      <c r="Z5" s="87"/>
      <c r="AA5" s="45"/>
    </row>
    <row r="6" spans="1:27" s="43" customFormat="1" ht="21">
      <c r="A6" s="82"/>
      <c r="B6" s="90" t="s">
        <v>156</v>
      </c>
      <c r="C6" s="82"/>
      <c r="D6" s="82"/>
      <c r="E6" s="91"/>
      <c r="F6" s="92" t="s">
        <v>158</v>
      </c>
      <c r="G6" s="93"/>
      <c r="H6" s="93"/>
      <c r="I6" s="93"/>
      <c r="J6" s="94" t="s">
        <v>12</v>
      </c>
      <c r="K6" s="94"/>
      <c r="L6" s="94"/>
      <c r="M6" s="93"/>
      <c r="N6" s="94" t="s">
        <v>13</v>
      </c>
      <c r="O6" s="94"/>
      <c r="P6" s="93"/>
      <c r="Q6" s="93"/>
      <c r="R6" s="95" t="s">
        <v>14</v>
      </c>
      <c r="S6" s="82"/>
      <c r="T6" s="82"/>
      <c r="U6" s="82"/>
      <c r="V6" s="96"/>
      <c r="W6" s="96"/>
      <c r="X6" s="96"/>
      <c r="Y6" s="96"/>
      <c r="Z6" s="97"/>
      <c r="AA6" s="45"/>
    </row>
    <row r="7" spans="1:27" s="43" customFormat="1" ht="21">
      <c r="A7" s="82"/>
      <c r="B7" s="90"/>
      <c r="C7" s="82"/>
      <c r="D7" s="82"/>
      <c r="E7" s="91"/>
      <c r="F7" s="82"/>
      <c r="G7" s="82"/>
      <c r="H7" s="82"/>
      <c r="I7" s="91"/>
      <c r="J7" s="93" t="s">
        <v>157</v>
      </c>
      <c r="K7" s="93"/>
      <c r="L7" s="93"/>
      <c r="M7" s="93"/>
      <c r="N7" s="94" t="s">
        <v>15</v>
      </c>
      <c r="O7" s="94"/>
      <c r="P7" s="93"/>
      <c r="Q7" s="93"/>
      <c r="R7" s="95" t="s">
        <v>16</v>
      </c>
      <c r="S7" s="82"/>
      <c r="T7" s="82"/>
      <c r="U7" s="82"/>
      <c r="V7" s="96"/>
      <c r="W7" s="96"/>
      <c r="X7" s="96"/>
      <c r="Y7" s="96"/>
      <c r="Z7" s="97"/>
      <c r="AA7" s="45"/>
    </row>
    <row r="8" spans="1:27" s="43" customFormat="1" ht="21.75" thickBot="1">
      <c r="A8" s="82"/>
      <c r="B8" s="98"/>
      <c r="C8" s="82"/>
      <c r="D8" s="99"/>
      <c r="E8" s="100"/>
      <c r="F8" s="98"/>
      <c r="G8" s="82"/>
      <c r="H8" s="99"/>
      <c r="I8" s="100"/>
      <c r="J8" s="98"/>
      <c r="K8" s="82"/>
      <c r="L8" s="99"/>
      <c r="M8" s="100"/>
      <c r="N8" s="101" t="s">
        <v>17</v>
      </c>
      <c r="O8" s="90"/>
      <c r="P8" s="99"/>
      <c r="Q8" s="100"/>
      <c r="R8" s="98" t="s">
        <v>17</v>
      </c>
      <c r="S8" s="82"/>
      <c r="T8" s="99"/>
      <c r="U8" s="99"/>
      <c r="V8" s="99"/>
      <c r="W8" s="99"/>
      <c r="X8" s="99"/>
      <c r="Y8" s="99"/>
      <c r="Z8" s="100"/>
      <c r="AA8" s="45"/>
    </row>
    <row r="9" spans="1:27" s="41" customFormat="1" ht="21.75" thickBot="1">
      <c r="A9" s="81"/>
      <c r="B9" s="102"/>
      <c r="C9" s="244">
        <v>0</v>
      </c>
      <c r="D9" s="81"/>
      <c r="E9" s="103" t="s">
        <v>18</v>
      </c>
      <c r="F9" s="104"/>
      <c r="G9" s="245">
        <v>0</v>
      </c>
      <c r="H9" s="105"/>
      <c r="I9" s="106" t="s">
        <v>19</v>
      </c>
      <c r="J9" s="104"/>
      <c r="K9" s="245">
        <v>0</v>
      </c>
      <c r="L9" s="105"/>
      <c r="M9" s="106" t="s">
        <v>20</v>
      </c>
      <c r="N9" s="104"/>
      <c r="O9" s="245">
        <v>0</v>
      </c>
      <c r="P9" s="105"/>
      <c r="Q9" s="103" t="s">
        <v>285</v>
      </c>
      <c r="R9" s="104"/>
      <c r="S9" s="245">
        <v>0</v>
      </c>
      <c r="T9" s="105"/>
      <c r="U9" s="271" t="s">
        <v>290</v>
      </c>
      <c r="V9" s="271"/>
      <c r="W9" s="271"/>
      <c r="X9" s="271"/>
      <c r="Y9" s="271"/>
      <c r="Z9" s="272"/>
      <c r="AA9" s="46"/>
    </row>
    <row r="10" spans="1:27" s="41" customFormat="1" ht="21.75" thickBot="1">
      <c r="A10" s="81"/>
      <c r="B10" s="102"/>
      <c r="C10" s="107"/>
      <c r="D10" s="81"/>
      <c r="E10" s="108"/>
      <c r="F10" s="102"/>
      <c r="G10" s="109"/>
      <c r="H10" s="81"/>
      <c r="I10" s="108" t="s">
        <v>21</v>
      </c>
      <c r="J10" s="102"/>
      <c r="K10" s="109"/>
      <c r="L10" s="81"/>
      <c r="M10" s="110" t="s">
        <v>22</v>
      </c>
      <c r="N10" s="102"/>
      <c r="O10" s="109"/>
      <c r="P10" s="81"/>
      <c r="Q10" s="108" t="s">
        <v>286</v>
      </c>
      <c r="R10" s="102"/>
      <c r="S10" s="109"/>
      <c r="T10" s="81"/>
      <c r="U10" s="269" t="s">
        <v>291</v>
      </c>
      <c r="V10" s="269"/>
      <c r="W10" s="269"/>
      <c r="X10" s="269"/>
      <c r="Y10" s="269"/>
      <c r="Z10" s="270"/>
      <c r="AA10" s="46"/>
    </row>
    <row r="11" spans="1:27" s="41" customFormat="1" ht="21.75" thickBot="1">
      <c r="A11" s="81"/>
      <c r="B11" s="102"/>
      <c r="C11" s="245">
        <v>0</v>
      </c>
      <c r="D11" s="81"/>
      <c r="E11" s="108" t="s">
        <v>23</v>
      </c>
      <c r="F11" s="102"/>
      <c r="G11" s="245">
        <v>0</v>
      </c>
      <c r="H11" s="81"/>
      <c r="I11" s="108" t="s">
        <v>24</v>
      </c>
      <c r="J11" s="102"/>
      <c r="K11" s="109"/>
      <c r="L11" s="81"/>
      <c r="M11" s="110" t="s">
        <v>25</v>
      </c>
      <c r="N11" s="102"/>
      <c r="O11" s="109"/>
      <c r="P11" s="81"/>
      <c r="Q11" s="108" t="s">
        <v>287</v>
      </c>
      <c r="R11" s="102"/>
      <c r="S11" s="109"/>
      <c r="T11" s="81"/>
      <c r="U11" s="269" t="s">
        <v>292</v>
      </c>
      <c r="V11" s="269"/>
      <c r="W11" s="269"/>
      <c r="X11" s="269"/>
      <c r="Y11" s="269"/>
      <c r="Z11" s="270"/>
      <c r="AA11" s="46"/>
    </row>
    <row r="12" spans="1:27" s="41" customFormat="1" ht="21.75" thickBot="1">
      <c r="A12" s="81"/>
      <c r="B12" s="102"/>
      <c r="C12" s="109"/>
      <c r="D12" s="81"/>
      <c r="E12" s="108" t="s">
        <v>26</v>
      </c>
      <c r="F12" s="102"/>
      <c r="G12" s="109"/>
      <c r="H12" s="81"/>
      <c r="I12" s="108" t="s">
        <v>27</v>
      </c>
      <c r="J12" s="102"/>
      <c r="K12" s="245">
        <v>0</v>
      </c>
      <c r="L12" s="81"/>
      <c r="M12" s="110" t="s">
        <v>28</v>
      </c>
      <c r="N12" s="102"/>
      <c r="O12" s="245">
        <v>0</v>
      </c>
      <c r="P12" s="81"/>
      <c r="Q12" s="108" t="s">
        <v>29</v>
      </c>
      <c r="R12" s="102"/>
      <c r="S12" s="245">
        <v>0</v>
      </c>
      <c r="T12" s="81"/>
      <c r="U12" s="269" t="s">
        <v>293</v>
      </c>
      <c r="V12" s="269"/>
      <c r="W12" s="269"/>
      <c r="X12" s="269"/>
      <c r="Y12" s="269"/>
      <c r="Z12" s="270"/>
      <c r="AA12" s="46"/>
    </row>
    <row r="13" spans="1:27" s="41" customFormat="1" ht="21.75" thickBot="1">
      <c r="A13" s="81"/>
      <c r="B13" s="102"/>
      <c r="C13" s="245">
        <v>0</v>
      </c>
      <c r="D13" s="81"/>
      <c r="E13" s="108" t="s">
        <v>30</v>
      </c>
      <c r="F13" s="102"/>
      <c r="G13" s="245">
        <v>0</v>
      </c>
      <c r="H13" s="81"/>
      <c r="I13" s="108" t="s">
        <v>31</v>
      </c>
      <c r="J13" s="102"/>
      <c r="K13" s="109"/>
      <c r="L13" s="81"/>
      <c r="M13" s="110" t="s">
        <v>283</v>
      </c>
      <c r="N13" s="102"/>
      <c r="O13" s="109"/>
      <c r="P13" s="81"/>
      <c r="Q13" s="108" t="s">
        <v>288</v>
      </c>
      <c r="R13" s="102"/>
      <c r="S13" s="109"/>
      <c r="T13" s="81"/>
      <c r="U13" s="269" t="s">
        <v>294</v>
      </c>
      <c r="V13" s="269"/>
      <c r="W13" s="269"/>
      <c r="X13" s="269"/>
      <c r="Y13" s="269"/>
      <c r="Z13" s="270"/>
      <c r="AA13" s="46"/>
    </row>
    <row r="14" spans="1:27" s="41" customFormat="1" ht="21.75" thickBot="1">
      <c r="A14" s="81"/>
      <c r="B14" s="102"/>
      <c r="C14" s="109"/>
      <c r="D14" s="81"/>
      <c r="E14" s="108" t="s">
        <v>32</v>
      </c>
      <c r="F14" s="102"/>
      <c r="G14" s="109"/>
      <c r="H14" s="81"/>
      <c r="I14" s="111" t="s">
        <v>33</v>
      </c>
      <c r="J14" s="102"/>
      <c r="K14" s="81"/>
      <c r="L14" s="81"/>
      <c r="M14" s="108" t="s">
        <v>284</v>
      </c>
      <c r="N14" s="102"/>
      <c r="O14" s="109"/>
      <c r="P14" s="81"/>
      <c r="Q14" s="108" t="s">
        <v>289</v>
      </c>
      <c r="R14" s="102"/>
      <c r="S14" s="109"/>
      <c r="T14" s="81"/>
      <c r="U14" s="269" t="s">
        <v>295</v>
      </c>
      <c r="V14" s="269"/>
      <c r="W14" s="269"/>
      <c r="X14" s="269"/>
      <c r="Y14" s="269"/>
      <c r="Z14" s="270"/>
      <c r="AA14" s="46"/>
    </row>
    <row r="15" spans="1:27" s="41" customFormat="1" ht="21.75" thickBot="1">
      <c r="A15" s="81"/>
      <c r="B15" s="102"/>
      <c r="C15" s="245">
        <v>0</v>
      </c>
      <c r="D15" s="81"/>
      <c r="E15" s="108" t="s">
        <v>34</v>
      </c>
      <c r="F15" s="102"/>
      <c r="G15" s="47">
        <v>0</v>
      </c>
      <c r="H15" s="81"/>
      <c r="I15" s="108" t="s">
        <v>35</v>
      </c>
      <c r="J15" s="102"/>
      <c r="K15" s="81"/>
      <c r="L15" s="81"/>
      <c r="M15" s="108"/>
      <c r="N15" s="102"/>
      <c r="O15" s="81"/>
      <c r="P15" s="81"/>
      <c r="Q15" s="108"/>
      <c r="R15" s="102"/>
      <c r="S15" s="81"/>
      <c r="T15" s="81"/>
      <c r="U15" s="269"/>
      <c r="V15" s="269"/>
      <c r="W15" s="269"/>
      <c r="X15" s="269"/>
      <c r="Y15" s="269"/>
      <c r="Z15" s="270"/>
      <c r="AA15" s="46"/>
    </row>
    <row r="16" spans="1:27" s="41" customFormat="1" ht="21">
      <c r="A16" s="81"/>
      <c r="B16" s="102"/>
      <c r="C16" s="109"/>
      <c r="D16" s="81"/>
      <c r="E16" s="108" t="s">
        <v>36</v>
      </c>
      <c r="F16" s="102"/>
      <c r="G16" s="81"/>
      <c r="H16" s="81"/>
      <c r="I16" s="108" t="s">
        <v>37</v>
      </c>
      <c r="J16" s="102"/>
      <c r="K16" s="81"/>
      <c r="L16" s="81"/>
      <c r="M16" s="108"/>
      <c r="N16" s="102"/>
      <c r="O16" s="81"/>
      <c r="P16" s="81"/>
      <c r="Q16" s="108"/>
      <c r="R16" s="102"/>
      <c r="S16" s="81"/>
      <c r="T16" s="81"/>
      <c r="U16" s="269"/>
      <c r="V16" s="269"/>
      <c r="W16" s="269"/>
      <c r="X16" s="269"/>
      <c r="Y16" s="269"/>
      <c r="Z16" s="270"/>
      <c r="AA16" s="46"/>
    </row>
    <row r="17" spans="1:27" s="41" customFormat="1" ht="21.75" thickBot="1">
      <c r="A17" s="81"/>
      <c r="B17" s="102"/>
      <c r="C17" s="109"/>
      <c r="D17" s="81"/>
      <c r="E17" s="108" t="s">
        <v>38</v>
      </c>
      <c r="F17" s="102"/>
      <c r="G17" s="81"/>
      <c r="H17" s="81"/>
      <c r="I17" s="108"/>
      <c r="J17" s="102"/>
      <c r="K17" s="81"/>
      <c r="L17" s="81"/>
      <c r="M17" s="108"/>
      <c r="N17" s="102"/>
      <c r="O17" s="81"/>
      <c r="P17" s="81"/>
      <c r="Q17" s="108"/>
      <c r="R17" s="102"/>
      <c r="S17" s="81"/>
      <c r="T17" s="81"/>
      <c r="U17" s="269"/>
      <c r="V17" s="269"/>
      <c r="W17" s="269"/>
      <c r="X17" s="269"/>
      <c r="Y17" s="269"/>
      <c r="Z17" s="270"/>
      <c r="AA17" s="46"/>
    </row>
    <row r="18" spans="1:27" s="41" customFormat="1" ht="21.75" thickBot="1">
      <c r="A18" s="81"/>
      <c r="B18" s="102"/>
      <c r="C18" s="245">
        <v>0</v>
      </c>
      <c r="D18" s="81"/>
      <c r="E18" s="108" t="s">
        <v>39</v>
      </c>
      <c r="F18" s="102"/>
      <c r="G18" s="81"/>
      <c r="H18" s="81"/>
      <c r="I18" s="108"/>
      <c r="J18" s="102"/>
      <c r="K18" s="81"/>
      <c r="L18" s="81"/>
      <c r="M18" s="108"/>
      <c r="N18" s="102"/>
      <c r="O18" s="81"/>
      <c r="P18" s="81"/>
      <c r="Q18" s="108"/>
      <c r="R18" s="102"/>
      <c r="S18" s="81"/>
      <c r="T18" s="81"/>
      <c r="U18" s="269"/>
      <c r="V18" s="269"/>
      <c r="W18" s="269"/>
      <c r="X18" s="269"/>
      <c r="Y18" s="269"/>
      <c r="Z18" s="270"/>
      <c r="AA18" s="46"/>
    </row>
    <row r="19" spans="1:27" s="41" customFormat="1" ht="21">
      <c r="A19" s="81"/>
      <c r="B19" s="102"/>
      <c r="C19" s="81"/>
      <c r="D19" s="81"/>
      <c r="E19" s="108" t="s">
        <v>40</v>
      </c>
      <c r="F19" s="102"/>
      <c r="G19" s="81"/>
      <c r="H19" s="81"/>
      <c r="I19" s="108"/>
      <c r="J19" s="102"/>
      <c r="K19" s="81"/>
      <c r="L19" s="81"/>
      <c r="M19" s="108"/>
      <c r="N19" s="102"/>
      <c r="O19" s="81"/>
      <c r="P19" s="81"/>
      <c r="Q19" s="108"/>
      <c r="R19" s="102"/>
      <c r="S19" s="81"/>
      <c r="T19" s="81"/>
      <c r="U19" s="269"/>
      <c r="V19" s="269"/>
      <c r="W19" s="269"/>
      <c r="X19" s="269"/>
      <c r="Y19" s="269"/>
      <c r="Z19" s="270"/>
      <c r="AA19" s="46"/>
    </row>
    <row r="20" spans="1:27" s="41" customFormat="1" ht="9.75" customHeight="1" thickBot="1">
      <c r="A20" s="81"/>
      <c r="B20" s="102"/>
      <c r="C20" s="81"/>
      <c r="D20" s="81"/>
      <c r="E20" s="108"/>
      <c r="F20" s="102"/>
      <c r="G20" s="81"/>
      <c r="H20" s="81"/>
      <c r="I20" s="108"/>
      <c r="J20" s="102"/>
      <c r="K20" s="81"/>
      <c r="L20" s="81"/>
      <c r="M20" s="108"/>
      <c r="N20" s="102"/>
      <c r="O20" s="81"/>
      <c r="P20" s="81"/>
      <c r="Q20" s="108"/>
      <c r="R20" s="102"/>
      <c r="S20" s="81"/>
      <c r="T20" s="81"/>
      <c r="U20" s="269"/>
      <c r="V20" s="269"/>
      <c r="W20" s="269"/>
      <c r="X20" s="269"/>
      <c r="Y20" s="112"/>
      <c r="Z20" s="113"/>
      <c r="AA20" s="46"/>
    </row>
    <row r="21" spans="1:27" s="41" customFormat="1" ht="21.75" thickBot="1">
      <c r="A21" s="81"/>
      <c r="B21" s="102"/>
      <c r="C21" s="168">
        <f>SUM(C9:C19)</f>
        <v>0</v>
      </c>
      <c r="D21" s="114"/>
      <c r="E21" s="115" t="s">
        <v>116</v>
      </c>
      <c r="F21" s="102"/>
      <c r="G21" s="237">
        <f>IF(C21=5,(G9+G11+G13+G15),0)</f>
        <v>0</v>
      </c>
      <c r="H21" s="114"/>
      <c r="I21" s="115" t="s">
        <v>116</v>
      </c>
      <c r="J21" s="102"/>
      <c r="K21" s="237">
        <f>IF(G21=4,(K9+K12),0)</f>
        <v>0</v>
      </c>
      <c r="L21" s="114"/>
      <c r="M21" s="115" t="s">
        <v>116</v>
      </c>
      <c r="N21" s="102"/>
      <c r="O21" s="237">
        <f>IF(K21=2,(O9+O12),0)</f>
        <v>0</v>
      </c>
      <c r="P21" s="81"/>
      <c r="Q21" s="116" t="s">
        <v>116</v>
      </c>
      <c r="R21" s="102"/>
      <c r="S21" s="237">
        <f>IF(O21=2,(S9+S12),0)</f>
        <v>0</v>
      </c>
      <c r="T21" s="81"/>
      <c r="U21" s="274" t="s">
        <v>116</v>
      </c>
      <c r="V21" s="274"/>
      <c r="W21" s="274"/>
      <c r="X21" s="274"/>
      <c r="Y21" s="112"/>
      <c r="Z21" s="113"/>
      <c r="AA21" s="46"/>
    </row>
    <row r="22" spans="1:27" s="41" customFormat="1" ht="30.75" customHeight="1">
      <c r="A22" s="81"/>
      <c r="B22" s="117" t="s">
        <v>167</v>
      </c>
      <c r="C22" s="117"/>
      <c r="D22" s="117"/>
      <c r="E22" s="117"/>
      <c r="F22" s="118"/>
      <c r="G22" s="118"/>
      <c r="H22" s="118"/>
      <c r="I22" s="118"/>
      <c r="J22" s="118"/>
      <c r="K22" s="118"/>
      <c r="L22" s="118"/>
      <c r="M22" s="119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121"/>
      <c r="Z22" s="122"/>
      <c r="AA22" s="46"/>
    </row>
    <row r="23" spans="1:26" ht="16.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</row>
    <row r="24" spans="1:26" s="40" customFormat="1" ht="23.25">
      <c r="A24" s="79"/>
      <c r="B24" s="79"/>
      <c r="C24" s="79"/>
      <c r="D24" s="79"/>
      <c r="E24" s="123" t="s">
        <v>154</v>
      </c>
      <c r="F24" s="124" t="s">
        <v>155</v>
      </c>
      <c r="G24" s="166">
        <f>IF((C21+G21+K21+O21+S21)=15,5,IF((C21+G21+K21+O21)=13,4,IF((C21+G21+K21)=11,3,IF((C21+G21)=9,2,IF(C21=5,1,0)))))</f>
        <v>0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6.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</row>
  </sheetData>
  <sheetProtection password="CC19" sheet="1"/>
  <mergeCells count="19">
    <mergeCell ref="B3:Z3"/>
    <mergeCell ref="U20:X20"/>
    <mergeCell ref="U21:X21"/>
    <mergeCell ref="B4:E4"/>
    <mergeCell ref="F4:I4"/>
    <mergeCell ref="J4:M4"/>
    <mergeCell ref="N4:Q4"/>
    <mergeCell ref="R4:Z4"/>
    <mergeCell ref="U19:Z19"/>
    <mergeCell ref="U15:Z15"/>
    <mergeCell ref="U16:Z16"/>
    <mergeCell ref="U17:Z17"/>
    <mergeCell ref="U18:Z18"/>
    <mergeCell ref="U9:Z9"/>
    <mergeCell ref="U10:Z10"/>
    <mergeCell ref="U11:Z11"/>
    <mergeCell ref="U12:Z12"/>
    <mergeCell ref="U13:Z13"/>
    <mergeCell ref="U14:Z14"/>
  </mergeCells>
  <printOptions/>
  <pageMargins left="0.1968503937007874" right="0.7086614173228347" top="0.31496062992125984" bottom="0.17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zoomScale="82" zoomScaleNormal="82" zoomScalePageLayoutView="0" workbookViewId="0" topLeftCell="A5">
      <selection activeCell="C10" sqref="C10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14062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14062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5.28125" style="1" customWidth="1"/>
    <col min="22" max="22" width="36.421875" style="1" customWidth="1"/>
    <col min="23" max="16384" width="9.00390625" style="1" customWidth="1"/>
  </cols>
  <sheetData>
    <row r="1" spans="1:21" ht="12.7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23.25">
      <c r="A2" s="80"/>
      <c r="B2" s="80" t="s">
        <v>162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23.25">
      <c r="A3" s="80"/>
      <c r="B3" s="80" t="s">
        <v>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2" ht="23.25">
      <c r="A4" s="80"/>
      <c r="B4" s="291" t="s">
        <v>1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"/>
    </row>
    <row r="5" spans="1:22" s="3" customFormat="1" ht="23.25">
      <c r="A5" s="125"/>
      <c r="B5" s="277" t="s">
        <v>2</v>
      </c>
      <c r="C5" s="277"/>
      <c r="D5" s="277"/>
      <c r="E5" s="277"/>
      <c r="F5" s="292" t="s">
        <v>3</v>
      </c>
      <c r="G5" s="277"/>
      <c r="H5" s="277"/>
      <c r="I5" s="277"/>
      <c r="J5" s="277" t="s">
        <v>4</v>
      </c>
      <c r="K5" s="277"/>
      <c r="L5" s="277"/>
      <c r="M5" s="277"/>
      <c r="N5" s="277" t="s">
        <v>5</v>
      </c>
      <c r="O5" s="277"/>
      <c r="P5" s="277"/>
      <c r="Q5" s="277"/>
      <c r="R5" s="277" t="s">
        <v>6</v>
      </c>
      <c r="S5" s="277"/>
      <c r="T5" s="277"/>
      <c r="U5" s="277"/>
      <c r="V5" s="4"/>
    </row>
    <row r="6" spans="1:21" s="3" customFormat="1" ht="23.25">
      <c r="A6" s="125"/>
      <c r="B6" s="126" t="s">
        <v>42</v>
      </c>
      <c r="C6" s="127"/>
      <c r="D6" s="128"/>
      <c r="E6" s="129"/>
      <c r="F6" s="130" t="s">
        <v>43</v>
      </c>
      <c r="G6" s="131"/>
      <c r="H6" s="131"/>
      <c r="I6" s="132"/>
      <c r="J6" s="131" t="s">
        <v>44</v>
      </c>
      <c r="K6" s="131"/>
      <c r="L6" s="131"/>
      <c r="M6" s="132"/>
      <c r="N6" s="131" t="s">
        <v>45</v>
      </c>
      <c r="O6" s="131"/>
      <c r="P6" s="132"/>
      <c r="Q6" s="132"/>
      <c r="R6" s="278" t="s">
        <v>46</v>
      </c>
      <c r="S6" s="279"/>
      <c r="T6" s="279"/>
      <c r="U6" s="280"/>
    </row>
    <row r="7" spans="1:21" s="3" customFormat="1" ht="23.25">
      <c r="A7" s="125"/>
      <c r="B7" s="133" t="s">
        <v>47</v>
      </c>
      <c r="C7" s="125"/>
      <c r="D7" s="125"/>
      <c r="E7" s="134"/>
      <c r="F7" s="135" t="s">
        <v>48</v>
      </c>
      <c r="G7" s="136"/>
      <c r="H7" s="136"/>
      <c r="I7" s="136"/>
      <c r="J7" s="137" t="s">
        <v>49</v>
      </c>
      <c r="K7" s="137"/>
      <c r="L7" s="137"/>
      <c r="M7" s="136"/>
      <c r="N7" s="137" t="s">
        <v>50</v>
      </c>
      <c r="O7" s="137"/>
      <c r="P7" s="136"/>
      <c r="Q7" s="136"/>
      <c r="R7" s="281" t="s">
        <v>51</v>
      </c>
      <c r="S7" s="282"/>
      <c r="T7" s="282"/>
      <c r="U7" s="283"/>
    </row>
    <row r="8" spans="1:21" s="3" customFormat="1" ht="23.25">
      <c r="A8" s="125"/>
      <c r="B8" s="138" t="s">
        <v>52</v>
      </c>
      <c r="C8" s="125"/>
      <c r="D8" s="125"/>
      <c r="E8" s="134"/>
      <c r="F8" s="138" t="s">
        <v>17</v>
      </c>
      <c r="G8" s="125"/>
      <c r="H8" s="125"/>
      <c r="I8" s="134"/>
      <c r="J8" s="139" t="s">
        <v>53</v>
      </c>
      <c r="K8" s="125"/>
      <c r="L8" s="125"/>
      <c r="M8" s="134"/>
      <c r="N8" s="137" t="s">
        <v>54</v>
      </c>
      <c r="O8" s="137"/>
      <c r="P8" s="136"/>
      <c r="Q8" s="136"/>
      <c r="R8" s="281" t="s">
        <v>55</v>
      </c>
      <c r="S8" s="282"/>
      <c r="T8" s="282"/>
      <c r="U8" s="283"/>
    </row>
    <row r="9" spans="1:21" s="3" customFormat="1" ht="24" thickBot="1">
      <c r="A9" s="125"/>
      <c r="B9" s="140"/>
      <c r="C9" s="125"/>
      <c r="D9" s="141"/>
      <c r="E9" s="142"/>
      <c r="F9" s="140"/>
      <c r="G9" s="125"/>
      <c r="H9" s="141"/>
      <c r="I9" s="142"/>
      <c r="J9" s="140"/>
      <c r="K9" s="125"/>
      <c r="L9" s="141"/>
      <c r="M9" s="142"/>
      <c r="N9" s="140" t="s">
        <v>17</v>
      </c>
      <c r="O9" s="125"/>
      <c r="P9" s="141"/>
      <c r="Q9" s="142"/>
      <c r="R9" s="284"/>
      <c r="S9" s="285"/>
      <c r="T9" s="285"/>
      <c r="U9" s="286"/>
    </row>
    <row r="10" spans="1:21" ht="24" thickBot="1">
      <c r="A10" s="80"/>
      <c r="B10" s="143"/>
      <c r="C10" s="247">
        <v>0</v>
      </c>
      <c r="D10" s="80"/>
      <c r="E10" s="144" t="s">
        <v>297</v>
      </c>
      <c r="F10" s="145"/>
      <c r="G10" s="247">
        <v>0</v>
      </c>
      <c r="H10" s="146"/>
      <c r="I10" s="147" t="s">
        <v>56</v>
      </c>
      <c r="J10" s="145"/>
      <c r="K10" s="247">
        <v>0</v>
      </c>
      <c r="L10" s="146"/>
      <c r="M10" s="147" t="s">
        <v>57</v>
      </c>
      <c r="N10" s="145"/>
      <c r="O10" s="247">
        <v>0</v>
      </c>
      <c r="P10" s="146"/>
      <c r="Q10" s="144" t="s">
        <v>58</v>
      </c>
      <c r="R10" s="145"/>
      <c r="S10" s="247">
        <v>0</v>
      </c>
      <c r="T10" s="146"/>
      <c r="U10" s="151" t="s">
        <v>59</v>
      </c>
    </row>
    <row r="11" spans="1:21" ht="24" thickBot="1">
      <c r="A11" s="80"/>
      <c r="B11" s="143"/>
      <c r="C11" s="80"/>
      <c r="D11" s="80"/>
      <c r="E11" s="148" t="s">
        <v>298</v>
      </c>
      <c r="F11" s="143"/>
      <c r="G11" s="80"/>
      <c r="H11" s="80"/>
      <c r="I11" s="148" t="s">
        <v>304</v>
      </c>
      <c r="J11" s="143"/>
      <c r="K11" s="80"/>
      <c r="L11" s="80"/>
      <c r="M11" s="149" t="s">
        <v>310</v>
      </c>
      <c r="N11" s="143"/>
      <c r="O11" s="80"/>
      <c r="P11" s="80"/>
      <c r="Q11" s="148" t="s">
        <v>315</v>
      </c>
      <c r="R11" s="143"/>
      <c r="S11" s="80"/>
      <c r="T11" s="80"/>
      <c r="U11" s="152" t="s">
        <v>60</v>
      </c>
    </row>
    <row r="12" spans="1:21" ht="24" thickBot="1">
      <c r="A12" s="80"/>
      <c r="B12" s="143"/>
      <c r="C12" s="247">
        <v>0</v>
      </c>
      <c r="D12" s="80"/>
      <c r="E12" s="148" t="s">
        <v>299</v>
      </c>
      <c r="F12" s="143"/>
      <c r="G12" s="80"/>
      <c r="H12" s="80"/>
      <c r="I12" s="148" t="s">
        <v>305</v>
      </c>
      <c r="J12" s="143"/>
      <c r="K12" s="80"/>
      <c r="L12" s="80"/>
      <c r="M12" s="149" t="s">
        <v>311</v>
      </c>
      <c r="N12" s="143"/>
      <c r="O12" s="80"/>
      <c r="P12" s="80"/>
      <c r="Q12" s="148" t="s">
        <v>316</v>
      </c>
      <c r="R12" s="143"/>
      <c r="S12" s="80"/>
      <c r="T12" s="80"/>
      <c r="U12" s="152" t="s">
        <v>61</v>
      </c>
    </row>
    <row r="13" spans="1:21" ht="24" thickBot="1">
      <c r="A13" s="80"/>
      <c r="B13" s="143"/>
      <c r="C13" s="80"/>
      <c r="D13" s="80"/>
      <c r="E13" s="148" t="s">
        <v>300</v>
      </c>
      <c r="F13" s="143"/>
      <c r="G13" s="80"/>
      <c r="H13" s="80"/>
      <c r="I13" s="148" t="s">
        <v>306</v>
      </c>
      <c r="J13" s="143"/>
      <c r="K13" s="247">
        <v>0</v>
      </c>
      <c r="L13" s="80"/>
      <c r="M13" s="149" t="s">
        <v>312</v>
      </c>
      <c r="N13" s="143"/>
      <c r="O13" s="247">
        <v>0</v>
      </c>
      <c r="P13" s="80"/>
      <c r="Q13" s="148" t="s">
        <v>317</v>
      </c>
      <c r="R13" s="143"/>
      <c r="S13" s="247">
        <v>0</v>
      </c>
      <c r="T13" s="80"/>
      <c r="U13" s="152" t="s">
        <v>62</v>
      </c>
    </row>
    <row r="14" spans="1:21" ht="24" thickBot="1">
      <c r="A14" s="80"/>
      <c r="B14" s="143"/>
      <c r="C14" s="247">
        <v>0</v>
      </c>
      <c r="D14" s="80"/>
      <c r="E14" s="148" t="s">
        <v>63</v>
      </c>
      <c r="F14" s="143"/>
      <c r="G14" s="247">
        <v>0</v>
      </c>
      <c r="H14" s="80"/>
      <c r="I14" s="148" t="s">
        <v>307</v>
      </c>
      <c r="J14" s="143"/>
      <c r="K14" s="80"/>
      <c r="L14" s="80"/>
      <c r="M14" s="149" t="s">
        <v>313</v>
      </c>
      <c r="N14" s="143"/>
      <c r="O14" s="80"/>
      <c r="P14" s="80"/>
      <c r="Q14" s="148" t="s">
        <v>318</v>
      </c>
      <c r="R14" s="143"/>
      <c r="S14" s="80"/>
      <c r="T14" s="80"/>
      <c r="U14" s="152" t="s">
        <v>64</v>
      </c>
    </row>
    <row r="15" spans="1:21" ht="23.25">
      <c r="A15" s="80"/>
      <c r="B15" s="143"/>
      <c r="C15" s="80"/>
      <c r="D15" s="80"/>
      <c r="E15" s="148" t="s">
        <v>301</v>
      </c>
      <c r="F15" s="143"/>
      <c r="G15" s="80"/>
      <c r="H15" s="80"/>
      <c r="I15" s="150" t="s">
        <v>308</v>
      </c>
      <c r="J15" s="143"/>
      <c r="K15" s="80"/>
      <c r="L15" s="80"/>
      <c r="M15" s="148" t="s">
        <v>314</v>
      </c>
      <c r="N15" s="143"/>
      <c r="O15" s="80"/>
      <c r="P15" s="80"/>
      <c r="Q15" s="148" t="s">
        <v>319</v>
      </c>
      <c r="R15" s="143"/>
      <c r="S15" s="80"/>
      <c r="T15" s="80"/>
      <c r="U15" s="152" t="s">
        <v>65</v>
      </c>
    </row>
    <row r="16" spans="1:21" ht="23.25">
      <c r="A16" s="80"/>
      <c r="B16" s="143"/>
      <c r="C16" s="80"/>
      <c r="D16" s="80"/>
      <c r="E16" s="148" t="s">
        <v>302</v>
      </c>
      <c r="F16" s="143"/>
      <c r="G16" s="80"/>
      <c r="H16" s="80"/>
      <c r="I16" s="148" t="s">
        <v>309</v>
      </c>
      <c r="J16" s="143"/>
      <c r="K16" s="80"/>
      <c r="L16" s="80"/>
      <c r="M16" s="148"/>
      <c r="N16" s="143"/>
      <c r="O16" s="80"/>
      <c r="P16" s="80"/>
      <c r="Q16" s="148"/>
      <c r="R16" s="143"/>
      <c r="S16" s="80"/>
      <c r="T16" s="80"/>
      <c r="U16" s="152"/>
    </row>
    <row r="17" spans="1:21" ht="23.25">
      <c r="A17" s="80"/>
      <c r="B17" s="143"/>
      <c r="C17" s="80"/>
      <c r="D17" s="80"/>
      <c r="E17" s="148" t="s">
        <v>303</v>
      </c>
      <c r="F17" s="143"/>
      <c r="G17" s="80"/>
      <c r="H17" s="80"/>
      <c r="I17" s="148"/>
      <c r="J17" s="143"/>
      <c r="K17" s="80"/>
      <c r="L17" s="80"/>
      <c r="M17" s="148"/>
      <c r="N17" s="143"/>
      <c r="O17" s="80"/>
      <c r="P17" s="80"/>
      <c r="Q17" s="148"/>
      <c r="R17" s="143"/>
      <c r="S17" s="80"/>
      <c r="T17" s="80"/>
      <c r="U17" s="152"/>
    </row>
    <row r="18" spans="1:21" ht="23.25">
      <c r="A18" s="80"/>
      <c r="B18" s="143"/>
      <c r="C18" s="80"/>
      <c r="D18" s="80"/>
      <c r="E18" s="148"/>
      <c r="F18" s="143"/>
      <c r="G18" s="80"/>
      <c r="H18" s="80"/>
      <c r="I18" s="148"/>
      <c r="J18" s="143"/>
      <c r="K18" s="80"/>
      <c r="L18" s="80"/>
      <c r="M18" s="148"/>
      <c r="N18" s="143"/>
      <c r="O18" s="80"/>
      <c r="P18" s="80"/>
      <c r="Q18" s="148"/>
      <c r="R18" s="143"/>
      <c r="S18" s="80"/>
      <c r="T18" s="80"/>
      <c r="U18" s="152"/>
    </row>
    <row r="19" spans="1:21" ht="24" thickBot="1">
      <c r="A19" s="80"/>
      <c r="B19" s="143"/>
      <c r="C19" s="80"/>
      <c r="D19" s="80"/>
      <c r="E19" s="148"/>
      <c r="F19" s="143"/>
      <c r="G19" s="80"/>
      <c r="H19" s="80"/>
      <c r="I19" s="148"/>
      <c r="J19" s="143"/>
      <c r="K19" s="80"/>
      <c r="L19" s="80"/>
      <c r="M19" s="148"/>
      <c r="N19" s="143"/>
      <c r="O19" s="80"/>
      <c r="P19" s="80"/>
      <c r="Q19" s="148"/>
      <c r="R19" s="143"/>
      <c r="S19" s="80"/>
      <c r="T19" s="80"/>
      <c r="U19" s="153"/>
    </row>
    <row r="20" spans="1:21" ht="24" thickBot="1">
      <c r="A20" s="80"/>
      <c r="B20" s="143"/>
      <c r="C20" s="168">
        <f>SUM(C10:C17)</f>
        <v>0</v>
      </c>
      <c r="D20" s="114"/>
      <c r="E20" s="115" t="s">
        <v>116</v>
      </c>
      <c r="F20" s="143"/>
      <c r="G20" s="237">
        <f>IF(C20=3,(G10+G14),0)</f>
        <v>0</v>
      </c>
      <c r="H20" s="114"/>
      <c r="I20" s="115" t="s">
        <v>116</v>
      </c>
      <c r="J20" s="143"/>
      <c r="K20" s="237">
        <f>IF(G20=2,(K10+K13),0)</f>
        <v>0</v>
      </c>
      <c r="L20" s="114"/>
      <c r="M20" s="115" t="s">
        <v>116</v>
      </c>
      <c r="N20" s="143"/>
      <c r="O20" s="237">
        <f>IF(K20=2,(O10+O13),0)</f>
        <v>0</v>
      </c>
      <c r="P20" s="114"/>
      <c r="Q20" s="115" t="s">
        <v>116</v>
      </c>
      <c r="R20" s="143"/>
      <c r="S20" s="237">
        <f>IF(O20=2,(S10+S13),0)</f>
        <v>0</v>
      </c>
      <c r="T20" s="114"/>
      <c r="U20" s="115" t="s">
        <v>116</v>
      </c>
    </row>
    <row r="21" spans="1:21" ht="23.25">
      <c r="A21" s="80"/>
      <c r="B21" s="287" t="s">
        <v>166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  <c r="N21" s="289"/>
      <c r="O21" s="289"/>
      <c r="P21" s="289"/>
      <c r="Q21" s="289"/>
      <c r="R21" s="289"/>
      <c r="S21" s="289"/>
      <c r="T21" s="289"/>
      <c r="U21" s="290"/>
    </row>
    <row r="22" spans="1:21" ht="9" customHeight="1">
      <c r="A22" s="80"/>
      <c r="B22" s="143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23.25">
      <c r="A24" s="80"/>
      <c r="B24" s="80"/>
      <c r="C24" s="80"/>
      <c r="D24" s="80"/>
      <c r="E24" s="123" t="s">
        <v>154</v>
      </c>
      <c r="F24" s="124" t="s">
        <v>155</v>
      </c>
      <c r="G24" s="166">
        <f>IF((C20+G20+K20+O20+S20)=11,5,IF((C20+G20+K20+O20)=9,4,IF((C20+G20+K20)=7,3,IF((C20+G20)=5,2,IF(C20=3,1,0)))))</f>
        <v>0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</row>
    <row r="25" spans="1:21" ht="23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</row>
    <row r="26" spans="1:21" ht="23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</row>
  </sheetData>
  <sheetProtection password="CC19" sheet="1" objects="1" scenarios="1"/>
  <mergeCells count="11">
    <mergeCell ref="B4:U4"/>
    <mergeCell ref="B5:E5"/>
    <mergeCell ref="F5:I5"/>
    <mergeCell ref="J5:M5"/>
    <mergeCell ref="N5:Q5"/>
    <mergeCell ref="R5:U5"/>
    <mergeCell ref="R6:U6"/>
    <mergeCell ref="R7:U7"/>
    <mergeCell ref="R8:U8"/>
    <mergeCell ref="R9:U9"/>
    <mergeCell ref="B21:U21"/>
  </mergeCells>
  <printOptions/>
  <pageMargins left="0.17" right="0.29" top="0.51" bottom="0.31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9"/>
  <sheetViews>
    <sheetView zoomScale="80" zoomScaleNormal="80" zoomScalePageLayoutView="0" workbookViewId="0" topLeftCell="A1">
      <selection activeCell="C9" sqref="C9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710937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710937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4.57421875" style="1" customWidth="1"/>
    <col min="22" max="22" width="36.421875" style="1" customWidth="1"/>
    <col min="23" max="16384" width="9.00390625" style="1" customWidth="1"/>
  </cols>
  <sheetData>
    <row r="1" ht="12.75" customHeight="1"/>
    <row r="2" ht="23.25">
      <c r="B2" s="1" t="s">
        <v>163</v>
      </c>
    </row>
    <row r="4" spans="2:22" ht="23.25">
      <c r="B4" s="302" t="s">
        <v>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2"/>
    </row>
    <row r="5" spans="2:22" s="3" customFormat="1" ht="23.25">
      <c r="B5" s="303" t="s">
        <v>2</v>
      </c>
      <c r="C5" s="303"/>
      <c r="D5" s="303"/>
      <c r="E5" s="303"/>
      <c r="F5" s="304" t="s">
        <v>3</v>
      </c>
      <c r="G5" s="303"/>
      <c r="H5" s="303"/>
      <c r="I5" s="303"/>
      <c r="J5" s="303" t="s">
        <v>4</v>
      </c>
      <c r="K5" s="303"/>
      <c r="L5" s="303"/>
      <c r="M5" s="303"/>
      <c r="N5" s="303" t="s">
        <v>5</v>
      </c>
      <c r="O5" s="303"/>
      <c r="P5" s="303"/>
      <c r="Q5" s="303"/>
      <c r="R5" s="303" t="s">
        <v>6</v>
      </c>
      <c r="S5" s="303"/>
      <c r="T5" s="303"/>
      <c r="U5" s="303"/>
      <c r="V5" s="4"/>
    </row>
    <row r="6" spans="2:21" s="3" customFormat="1" ht="23.25">
      <c r="B6" s="5" t="s">
        <v>66</v>
      </c>
      <c r="C6" s="6"/>
      <c r="D6" s="7"/>
      <c r="E6" s="8"/>
      <c r="F6" s="9" t="s">
        <v>67</v>
      </c>
      <c r="G6" s="10"/>
      <c r="H6" s="10"/>
      <c r="I6" s="11"/>
      <c r="J6" s="10" t="s">
        <v>68</v>
      </c>
      <c r="K6" s="10"/>
      <c r="L6" s="10"/>
      <c r="M6" s="11"/>
      <c r="N6" s="10" t="s">
        <v>69</v>
      </c>
      <c r="O6" s="10"/>
      <c r="P6" s="11"/>
      <c r="Q6" s="11"/>
      <c r="R6" s="293" t="s">
        <v>70</v>
      </c>
      <c r="S6" s="294"/>
      <c r="T6" s="294"/>
      <c r="U6" s="295"/>
    </row>
    <row r="7" spans="2:21" s="3" customFormat="1" ht="23.25">
      <c r="B7" s="30"/>
      <c r="E7" s="13"/>
      <c r="F7" s="31" t="s">
        <v>17</v>
      </c>
      <c r="G7" s="14"/>
      <c r="H7" s="14"/>
      <c r="I7" s="14"/>
      <c r="J7" s="14" t="s">
        <v>17</v>
      </c>
      <c r="K7" s="15"/>
      <c r="L7" s="15"/>
      <c r="M7" s="14"/>
      <c r="N7" s="15" t="s">
        <v>71</v>
      </c>
      <c r="O7" s="15"/>
      <c r="P7" s="14"/>
      <c r="Q7" s="14"/>
      <c r="R7" s="296" t="s">
        <v>72</v>
      </c>
      <c r="S7" s="297"/>
      <c r="T7" s="297"/>
      <c r="U7" s="298"/>
    </row>
    <row r="8" spans="2:21" s="3" customFormat="1" ht="24" thickBot="1">
      <c r="B8" s="18"/>
      <c r="D8" s="19"/>
      <c r="E8" s="20"/>
      <c r="F8" s="18"/>
      <c r="H8" s="19"/>
      <c r="I8" s="20"/>
      <c r="J8" s="18"/>
      <c r="L8" s="19"/>
      <c r="M8" s="20"/>
      <c r="N8" s="18"/>
      <c r="P8" s="19"/>
      <c r="Q8" s="20"/>
      <c r="R8" s="299"/>
      <c r="S8" s="300"/>
      <c r="T8" s="300"/>
      <c r="U8" s="301"/>
    </row>
    <row r="9" spans="2:21" ht="24" thickBot="1">
      <c r="B9" s="21"/>
      <c r="C9" s="247">
        <v>0</v>
      </c>
      <c r="E9" s="22" t="s">
        <v>73</v>
      </c>
      <c r="F9" s="23"/>
      <c r="G9" s="247">
        <v>0</v>
      </c>
      <c r="H9" s="24"/>
      <c r="I9" s="25" t="s">
        <v>74</v>
      </c>
      <c r="J9" s="23"/>
      <c r="K9" s="247">
        <v>0</v>
      </c>
      <c r="L9" s="24"/>
      <c r="M9" s="25" t="s">
        <v>75</v>
      </c>
      <c r="N9" s="23"/>
      <c r="O9" s="247">
        <v>0</v>
      </c>
      <c r="P9" s="24"/>
      <c r="Q9" s="22" t="s">
        <v>327</v>
      </c>
      <c r="R9" s="23"/>
      <c r="S9" s="247">
        <v>0</v>
      </c>
      <c r="T9" s="24"/>
      <c r="U9" s="32" t="s">
        <v>76</v>
      </c>
    </row>
    <row r="10" spans="2:21" ht="24" thickBot="1">
      <c r="B10" s="21"/>
      <c r="E10" s="26" t="s">
        <v>77</v>
      </c>
      <c r="F10" s="21"/>
      <c r="I10" s="26"/>
      <c r="J10" s="21"/>
      <c r="M10" s="27" t="s">
        <v>324</v>
      </c>
      <c r="N10" s="21"/>
      <c r="Q10" s="26" t="s">
        <v>328</v>
      </c>
      <c r="R10" s="21"/>
      <c r="U10" s="33" t="s">
        <v>78</v>
      </c>
    </row>
    <row r="11" spans="2:21" ht="24" thickBot="1">
      <c r="B11" s="21"/>
      <c r="C11" s="247">
        <v>0</v>
      </c>
      <c r="E11" s="26" t="s">
        <v>320</v>
      </c>
      <c r="F11" s="21"/>
      <c r="G11" s="247">
        <v>0</v>
      </c>
      <c r="I11" s="26" t="s">
        <v>322</v>
      </c>
      <c r="J11" s="21"/>
      <c r="M11" s="27" t="s">
        <v>325</v>
      </c>
      <c r="N11" s="21"/>
      <c r="Q11" s="26" t="s">
        <v>329</v>
      </c>
      <c r="R11" s="21"/>
      <c r="U11" s="33" t="s">
        <v>79</v>
      </c>
    </row>
    <row r="12" spans="2:21" ht="24" thickBot="1">
      <c r="B12" s="21"/>
      <c r="E12" s="26" t="s">
        <v>321</v>
      </c>
      <c r="F12" s="21"/>
      <c r="I12" s="26" t="s">
        <v>323</v>
      </c>
      <c r="J12" s="21"/>
      <c r="M12" s="27" t="s">
        <v>326</v>
      </c>
      <c r="N12" s="21"/>
      <c r="O12" s="247">
        <v>0</v>
      </c>
      <c r="Q12" s="28" t="s">
        <v>80</v>
      </c>
      <c r="R12" s="21"/>
      <c r="U12" s="33" t="s">
        <v>81</v>
      </c>
    </row>
    <row r="13" spans="2:21" ht="24" thickBot="1">
      <c r="B13" s="21"/>
      <c r="E13" s="26"/>
      <c r="F13" s="21"/>
      <c r="I13" s="26"/>
      <c r="J13" s="21"/>
      <c r="K13" s="247">
        <v>0</v>
      </c>
      <c r="M13" s="27" t="s">
        <v>82</v>
      </c>
      <c r="N13" s="21"/>
      <c r="Q13" s="28" t="s">
        <v>83</v>
      </c>
      <c r="R13" s="21"/>
      <c r="U13" s="33"/>
    </row>
    <row r="14" spans="2:21" ht="23.25">
      <c r="B14" s="21"/>
      <c r="E14" s="26"/>
      <c r="F14" s="21"/>
      <c r="I14" s="28"/>
      <c r="J14" s="21"/>
      <c r="M14" s="26" t="s">
        <v>84</v>
      </c>
      <c r="N14" s="21"/>
      <c r="Q14" s="28" t="s">
        <v>85</v>
      </c>
      <c r="R14" s="21"/>
      <c r="U14" s="33"/>
    </row>
    <row r="15" spans="2:21" ht="24" thickBot="1">
      <c r="B15" s="21"/>
      <c r="C15" s="238"/>
      <c r="D15" s="238"/>
      <c r="E15" s="248"/>
      <c r="F15" s="242"/>
      <c r="G15" s="238"/>
      <c r="H15" s="238"/>
      <c r="I15" s="249"/>
      <c r="J15" s="242"/>
      <c r="K15" s="238"/>
      <c r="L15" s="238"/>
      <c r="M15" s="248"/>
      <c r="N15" s="242"/>
      <c r="O15" s="238"/>
      <c r="P15" s="238"/>
      <c r="Q15" s="249"/>
      <c r="R15" s="242"/>
      <c r="S15" s="238"/>
      <c r="U15" s="33"/>
    </row>
    <row r="16" spans="2:21" ht="24" thickBot="1">
      <c r="B16" s="29"/>
      <c r="C16" s="237">
        <f>SUM(C9:C14)</f>
        <v>0</v>
      </c>
      <c r="D16" s="240"/>
      <c r="E16" s="241" t="s">
        <v>116</v>
      </c>
      <c r="F16" s="239"/>
      <c r="G16" s="237">
        <f>IF(C16=2,(G9+G11),0)</f>
        <v>0</v>
      </c>
      <c r="H16" s="240"/>
      <c r="I16" s="241" t="s">
        <v>116</v>
      </c>
      <c r="J16" s="239"/>
      <c r="K16" s="237">
        <f>IF(G16=2,(K9+K13),0)</f>
        <v>0</v>
      </c>
      <c r="L16" s="240"/>
      <c r="M16" s="241" t="s">
        <v>116</v>
      </c>
      <c r="N16" s="239"/>
      <c r="O16" s="237">
        <f>IF(K16=2,(O9+O12),0)</f>
        <v>0</v>
      </c>
      <c r="P16" s="240"/>
      <c r="Q16" s="241" t="s">
        <v>116</v>
      </c>
      <c r="R16" s="239"/>
      <c r="S16" s="237">
        <f>IF(O16=2,(S9),0)</f>
        <v>0</v>
      </c>
      <c r="T16" s="114"/>
      <c r="U16" s="115" t="s">
        <v>116</v>
      </c>
    </row>
    <row r="17" spans="1:21" ht="26.25" customHeight="1">
      <c r="A17" s="80"/>
      <c r="B17" s="287" t="s">
        <v>166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9"/>
      <c r="N17" s="289"/>
      <c r="O17" s="289"/>
      <c r="P17" s="289"/>
      <c r="Q17" s="289"/>
      <c r="R17" s="289"/>
      <c r="S17" s="289"/>
      <c r="T17" s="289"/>
      <c r="U17" s="290"/>
    </row>
    <row r="18" spans="1:21" ht="23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</row>
    <row r="19" spans="1:21" ht="23.25">
      <c r="A19" s="80"/>
      <c r="B19" s="80"/>
      <c r="C19" s="80"/>
      <c r="D19" s="80"/>
      <c r="E19" s="123" t="s">
        <v>154</v>
      </c>
      <c r="F19" s="124" t="s">
        <v>155</v>
      </c>
      <c r="G19" s="166">
        <f>IF((C16+G16+K16+O16+S16)=9,5,IF((C16+G16+K16+O16)=8,4,IF((C16+G16+K16)=6,3,IF((C16+G16)=4,2,IF(C16=2,1,0)))))</f>
        <v>0</v>
      </c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</row>
  </sheetData>
  <sheetProtection password="CC19" sheet="1" objects="1" scenarios="1"/>
  <mergeCells count="10">
    <mergeCell ref="R6:U6"/>
    <mergeCell ref="R7:U7"/>
    <mergeCell ref="R8:U8"/>
    <mergeCell ref="B17:U17"/>
    <mergeCell ref="B4:U4"/>
    <mergeCell ref="B5:E5"/>
    <mergeCell ref="F5:I5"/>
    <mergeCell ref="J5:M5"/>
    <mergeCell ref="N5:Q5"/>
    <mergeCell ref="R5:U5"/>
  </mergeCells>
  <printOptions/>
  <pageMargins left="0.2" right="0.34" top="0.47" bottom="0.45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2"/>
  <sheetViews>
    <sheetView zoomScale="80" zoomScaleNormal="80" zoomScalePageLayoutView="0" workbookViewId="0" topLeftCell="B2">
      <selection activeCell="C10" sqref="C10"/>
    </sheetView>
  </sheetViews>
  <sheetFormatPr defaultColWidth="9.00390625" defaultRowHeight="15"/>
  <cols>
    <col min="1" max="1" width="2.28125" style="1" customWidth="1"/>
    <col min="2" max="2" width="1.421875" style="1" customWidth="1"/>
    <col min="3" max="3" width="3.421875" style="1" customWidth="1"/>
    <col min="4" max="4" width="1.421875" style="1" customWidth="1"/>
    <col min="5" max="5" width="31.7109375" style="1" customWidth="1"/>
    <col min="6" max="6" width="1.421875" style="1" customWidth="1"/>
    <col min="7" max="7" width="3.421875" style="1" customWidth="1"/>
    <col min="8" max="8" width="1.421875" style="1" customWidth="1"/>
    <col min="9" max="9" width="31.140625" style="1" customWidth="1"/>
    <col min="10" max="10" width="1.421875" style="1" customWidth="1"/>
    <col min="11" max="11" width="3.421875" style="1" customWidth="1"/>
    <col min="12" max="12" width="1.421875" style="1" customWidth="1"/>
    <col min="13" max="13" width="31.7109375" style="1" customWidth="1"/>
    <col min="14" max="14" width="1.421875" style="1" customWidth="1"/>
    <col min="15" max="15" width="3.421875" style="1" customWidth="1"/>
    <col min="16" max="16" width="1.421875" style="1" customWidth="1"/>
    <col min="17" max="17" width="31.140625" style="1" customWidth="1"/>
    <col min="18" max="18" width="1.421875" style="1" customWidth="1"/>
    <col min="19" max="19" width="3.57421875" style="1" customWidth="1"/>
    <col min="20" max="20" width="1.421875" style="1" customWidth="1"/>
    <col min="21" max="21" width="34.57421875" style="1" customWidth="1"/>
    <col min="22" max="22" width="36.421875" style="1" customWidth="1"/>
    <col min="23" max="16384" width="9.00390625" style="1" customWidth="1"/>
  </cols>
  <sheetData>
    <row r="1" ht="12.75" customHeight="1"/>
    <row r="2" ht="23.25">
      <c r="B2" s="1" t="s">
        <v>179</v>
      </c>
    </row>
    <row r="3" ht="23.25">
      <c r="B3" s="1" t="s">
        <v>180</v>
      </c>
    </row>
    <row r="4" spans="2:22" ht="23.25">
      <c r="B4" s="302" t="s">
        <v>1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2"/>
    </row>
    <row r="5" spans="2:22" s="3" customFormat="1" ht="23.25">
      <c r="B5" s="303" t="s">
        <v>2</v>
      </c>
      <c r="C5" s="303"/>
      <c r="D5" s="303"/>
      <c r="E5" s="303"/>
      <c r="F5" s="304" t="s">
        <v>3</v>
      </c>
      <c r="G5" s="303"/>
      <c r="H5" s="303"/>
      <c r="I5" s="303"/>
      <c r="J5" s="303" t="s">
        <v>4</v>
      </c>
      <c r="K5" s="303"/>
      <c r="L5" s="303"/>
      <c r="M5" s="303"/>
      <c r="N5" s="303" t="s">
        <v>5</v>
      </c>
      <c r="O5" s="303"/>
      <c r="P5" s="303"/>
      <c r="Q5" s="303"/>
      <c r="R5" s="303" t="s">
        <v>6</v>
      </c>
      <c r="S5" s="303"/>
      <c r="T5" s="303"/>
      <c r="U5" s="303"/>
      <c r="V5" s="4"/>
    </row>
    <row r="6" spans="2:21" s="3" customFormat="1" ht="23.25">
      <c r="B6" s="5" t="s">
        <v>181</v>
      </c>
      <c r="C6" s="6"/>
      <c r="D6" s="7"/>
      <c r="E6" s="8"/>
      <c r="F6" s="9" t="s">
        <v>182</v>
      </c>
      <c r="G6" s="10"/>
      <c r="H6" s="10"/>
      <c r="I6" s="11"/>
      <c r="J6" s="10" t="s">
        <v>186</v>
      </c>
      <c r="K6" s="10"/>
      <c r="L6" s="10"/>
      <c r="M6" s="11"/>
      <c r="N6" s="10" t="s">
        <v>190</v>
      </c>
      <c r="O6" s="10"/>
      <c r="P6" s="11"/>
      <c r="Q6" s="11"/>
      <c r="R6" s="293" t="s">
        <v>199</v>
      </c>
      <c r="S6" s="294"/>
      <c r="T6" s="294"/>
      <c r="U6" s="295"/>
    </row>
    <row r="7" spans="2:21" s="3" customFormat="1" ht="23.25">
      <c r="B7" s="30" t="s">
        <v>17</v>
      </c>
      <c r="E7" s="13"/>
      <c r="F7" s="9" t="s">
        <v>183</v>
      </c>
      <c r="G7" s="14"/>
      <c r="H7" s="14"/>
      <c r="I7" s="14"/>
      <c r="J7" s="10" t="s">
        <v>187</v>
      </c>
      <c r="K7" s="15"/>
      <c r="L7" s="15"/>
      <c r="M7" s="14"/>
      <c r="N7" s="15" t="s">
        <v>191</v>
      </c>
      <c r="O7" s="15"/>
      <c r="P7" s="14"/>
      <c r="Q7" s="14"/>
      <c r="R7" s="296" t="s">
        <v>200</v>
      </c>
      <c r="S7" s="297"/>
      <c r="T7" s="297"/>
      <c r="U7" s="298"/>
    </row>
    <row r="8" spans="2:21" s="3" customFormat="1" ht="23.25">
      <c r="B8" s="12"/>
      <c r="E8" s="13"/>
      <c r="F8" s="31" t="s">
        <v>17</v>
      </c>
      <c r="I8" s="13"/>
      <c r="J8" s="14" t="s">
        <v>17</v>
      </c>
      <c r="M8" s="13"/>
      <c r="N8" s="16" t="s">
        <v>192</v>
      </c>
      <c r="O8" s="17"/>
      <c r="Q8" s="13"/>
      <c r="R8" s="296"/>
      <c r="S8" s="297"/>
      <c r="T8" s="297"/>
      <c r="U8" s="298"/>
    </row>
    <row r="9" spans="2:21" s="3" customFormat="1" ht="24" thickBot="1">
      <c r="B9" s="18"/>
      <c r="D9" s="19"/>
      <c r="E9" s="20"/>
      <c r="F9" s="18"/>
      <c r="H9" s="19"/>
      <c r="I9" s="20"/>
      <c r="J9" s="18"/>
      <c r="L9" s="19"/>
      <c r="M9" s="20"/>
      <c r="N9" s="18"/>
      <c r="P9" s="19"/>
      <c r="Q9" s="20"/>
      <c r="R9" s="299"/>
      <c r="S9" s="300"/>
      <c r="T9" s="300"/>
      <c r="U9" s="301"/>
    </row>
    <row r="10" spans="2:21" ht="24" thickBot="1">
      <c r="B10" s="21"/>
      <c r="C10" s="247">
        <v>0</v>
      </c>
      <c r="E10" s="22" t="s">
        <v>366</v>
      </c>
      <c r="F10" s="23"/>
      <c r="G10" s="247">
        <v>0</v>
      </c>
      <c r="H10" s="24"/>
      <c r="I10" s="25" t="s">
        <v>184</v>
      </c>
      <c r="J10" s="23"/>
      <c r="K10" s="247">
        <v>0</v>
      </c>
      <c r="L10" s="24"/>
      <c r="M10" s="25" t="s">
        <v>188</v>
      </c>
      <c r="N10" s="23"/>
      <c r="O10" s="247">
        <v>0</v>
      </c>
      <c r="P10" s="24"/>
      <c r="Q10" s="22" t="s">
        <v>193</v>
      </c>
      <c r="R10" s="23"/>
      <c r="S10" s="247">
        <v>0</v>
      </c>
      <c r="T10" s="24"/>
      <c r="U10" s="32" t="s">
        <v>201</v>
      </c>
    </row>
    <row r="11" spans="2:21" ht="24" thickBot="1">
      <c r="B11" s="21"/>
      <c r="E11" s="26" t="s">
        <v>367</v>
      </c>
      <c r="F11" s="21"/>
      <c r="I11" s="26"/>
      <c r="J11" s="21"/>
      <c r="M11" s="27" t="s">
        <v>189</v>
      </c>
      <c r="N11" s="21"/>
      <c r="Q11" s="26" t="s">
        <v>194</v>
      </c>
      <c r="R11" s="21"/>
      <c r="U11" s="33" t="s">
        <v>202</v>
      </c>
    </row>
    <row r="12" spans="2:21" ht="24" thickBot="1">
      <c r="B12" s="21"/>
      <c r="C12" s="247">
        <v>0</v>
      </c>
      <c r="E12" s="26" t="s">
        <v>368</v>
      </c>
      <c r="F12" s="21"/>
      <c r="G12" s="247">
        <v>0</v>
      </c>
      <c r="I12" s="26" t="s">
        <v>185</v>
      </c>
      <c r="J12" s="21"/>
      <c r="M12" s="27"/>
      <c r="N12" s="21"/>
      <c r="Q12" s="26"/>
      <c r="R12" s="21"/>
      <c r="U12" s="33"/>
    </row>
    <row r="13" spans="2:21" ht="24" thickBot="1">
      <c r="B13" s="21"/>
      <c r="E13" s="26" t="s">
        <v>369</v>
      </c>
      <c r="F13" s="21"/>
      <c r="I13" s="26"/>
      <c r="J13" s="21"/>
      <c r="K13" s="247">
        <v>0</v>
      </c>
      <c r="M13" s="27" t="s">
        <v>376</v>
      </c>
      <c r="N13" s="21"/>
      <c r="O13" s="247">
        <v>0</v>
      </c>
      <c r="Q13" s="28" t="s">
        <v>195</v>
      </c>
      <c r="R13" s="21"/>
      <c r="S13" s="247">
        <v>0</v>
      </c>
      <c r="U13" s="33" t="s">
        <v>203</v>
      </c>
    </row>
    <row r="14" spans="2:21" ht="24" thickBot="1">
      <c r="B14" s="21"/>
      <c r="C14" s="247">
        <v>0</v>
      </c>
      <c r="E14" s="26" t="s">
        <v>370</v>
      </c>
      <c r="F14" s="21"/>
      <c r="G14" s="247">
        <v>0</v>
      </c>
      <c r="I14" s="26" t="s">
        <v>372</v>
      </c>
      <c r="J14" s="21"/>
      <c r="M14" s="27" t="s">
        <v>377</v>
      </c>
      <c r="N14" s="21"/>
      <c r="Q14" s="28" t="s">
        <v>196</v>
      </c>
      <c r="R14" s="21"/>
      <c r="U14" s="33"/>
    </row>
    <row r="15" spans="2:21" ht="24" thickBot="1">
      <c r="B15" s="21"/>
      <c r="E15" s="26" t="s">
        <v>371</v>
      </c>
      <c r="F15" s="21"/>
      <c r="I15" s="28" t="s">
        <v>373</v>
      </c>
      <c r="J15" s="21"/>
      <c r="M15" s="26"/>
      <c r="N15" s="21"/>
      <c r="Q15" s="28"/>
      <c r="R15" s="21"/>
      <c r="S15" s="247">
        <v>0</v>
      </c>
      <c r="U15" s="33" t="s">
        <v>204</v>
      </c>
    </row>
    <row r="16" spans="2:21" ht="24" thickBot="1">
      <c r="B16" s="21"/>
      <c r="E16" s="26"/>
      <c r="F16" s="21"/>
      <c r="I16" s="28" t="s">
        <v>374</v>
      </c>
      <c r="J16" s="21"/>
      <c r="K16" s="247">
        <v>0</v>
      </c>
      <c r="M16" s="26" t="s">
        <v>378</v>
      </c>
      <c r="N16" s="21"/>
      <c r="O16" s="247">
        <v>0</v>
      </c>
      <c r="Q16" s="28" t="s">
        <v>197</v>
      </c>
      <c r="R16" s="21"/>
      <c r="U16" s="33" t="s">
        <v>205</v>
      </c>
    </row>
    <row r="17" spans="2:21" ht="23.25">
      <c r="B17" s="21"/>
      <c r="E17" s="26"/>
      <c r="F17" s="21"/>
      <c r="I17" s="28" t="s">
        <v>375</v>
      </c>
      <c r="J17" s="21"/>
      <c r="M17" s="26" t="s">
        <v>379</v>
      </c>
      <c r="N17" s="21"/>
      <c r="Q17" s="28" t="s">
        <v>198</v>
      </c>
      <c r="R17" s="21"/>
      <c r="U17" s="33"/>
    </row>
    <row r="18" spans="2:21" ht="24" thickBot="1">
      <c r="B18" s="21"/>
      <c r="E18" s="26"/>
      <c r="F18" s="21"/>
      <c r="I18" s="28"/>
      <c r="J18" s="21"/>
      <c r="M18" s="26" t="s">
        <v>380</v>
      </c>
      <c r="N18" s="21"/>
      <c r="Q18" s="28"/>
      <c r="R18" s="21"/>
      <c r="U18" s="33"/>
    </row>
    <row r="19" spans="2:21" s="238" customFormat="1" ht="24" thickBot="1">
      <c r="B19" s="239"/>
      <c r="C19" s="237">
        <f>SUM(C10:C17)</f>
        <v>0</v>
      </c>
      <c r="D19" s="240"/>
      <c r="E19" s="241" t="s">
        <v>116</v>
      </c>
      <c r="F19" s="239"/>
      <c r="G19" s="237">
        <f>IF(C19=3,(G10+G12+G14),0)</f>
        <v>0</v>
      </c>
      <c r="H19" s="240"/>
      <c r="I19" s="241" t="s">
        <v>116</v>
      </c>
      <c r="J19" s="239"/>
      <c r="K19" s="237">
        <f>IF(G19=3,(K10+K13+K16),0)</f>
        <v>0</v>
      </c>
      <c r="L19" s="240"/>
      <c r="M19" s="241" t="s">
        <v>116</v>
      </c>
      <c r="N19" s="239"/>
      <c r="O19" s="237">
        <f>IF(K19=3,(O10+O13+O16),0)</f>
        <v>0</v>
      </c>
      <c r="P19" s="240"/>
      <c r="Q19" s="241" t="s">
        <v>116</v>
      </c>
      <c r="R19" s="239"/>
      <c r="S19" s="237">
        <f>IF(O19=3,(S10+S13+S15),0)</f>
        <v>0</v>
      </c>
      <c r="T19" s="240"/>
      <c r="U19" s="241" t="s">
        <v>116</v>
      </c>
    </row>
    <row r="20" spans="2:21" s="238" customFormat="1" ht="26.25" customHeight="1">
      <c r="B20" s="305" t="s">
        <v>166</v>
      </c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7"/>
      <c r="N20" s="307"/>
      <c r="O20" s="307"/>
      <c r="P20" s="307"/>
      <c r="Q20" s="307"/>
      <c r="R20" s="307"/>
      <c r="S20" s="307"/>
      <c r="T20" s="307"/>
      <c r="U20" s="308"/>
    </row>
    <row r="21" s="238" customFormat="1" ht="23.25">
      <c r="B21" s="242"/>
    </row>
    <row r="22" spans="5:7" s="238" customFormat="1" ht="23.25">
      <c r="E22" s="166" t="s">
        <v>154</v>
      </c>
      <c r="F22" s="243" t="s">
        <v>155</v>
      </c>
      <c r="G22" s="166">
        <f>IF((C19+G19+K19+O19+S19)=15,5,IF((C19+G19+K19+O19)=12,4,IF((C19+G19+K19)=9,3,IF((C19+G19)=6,2,IF(C19=3,1,0)))))</f>
        <v>0</v>
      </c>
    </row>
  </sheetData>
  <sheetProtection password="CC19" sheet="1"/>
  <mergeCells count="11">
    <mergeCell ref="B4:U4"/>
    <mergeCell ref="B5:E5"/>
    <mergeCell ref="F5:I5"/>
    <mergeCell ref="J5:M5"/>
    <mergeCell ref="N5:Q5"/>
    <mergeCell ref="R5:U5"/>
    <mergeCell ref="R6:U6"/>
    <mergeCell ref="R7:U7"/>
    <mergeCell ref="R8:U8"/>
    <mergeCell ref="R9:U9"/>
    <mergeCell ref="B20:U20"/>
  </mergeCells>
  <printOptions/>
  <pageMargins left="0.2" right="0.34" top="0.47" bottom="0.45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="84" zoomScaleNormal="84" zoomScalePageLayoutView="0" workbookViewId="0" topLeftCell="A1">
      <selection activeCell="C9" sqref="C9"/>
    </sheetView>
  </sheetViews>
  <sheetFormatPr defaultColWidth="9.00390625" defaultRowHeight="15"/>
  <cols>
    <col min="1" max="1" width="2.28125" style="41" customWidth="1"/>
    <col min="2" max="2" width="1.421875" style="41" customWidth="1"/>
    <col min="3" max="3" width="3.421875" style="41" customWidth="1"/>
    <col min="4" max="4" width="1.421875" style="41" customWidth="1"/>
    <col min="5" max="5" width="29.28125" style="41" customWidth="1"/>
    <col min="6" max="6" width="1.421875" style="41" customWidth="1"/>
    <col min="7" max="7" width="3.421875" style="41" customWidth="1"/>
    <col min="8" max="8" width="1.421875" style="41" customWidth="1"/>
    <col min="9" max="9" width="28.28125" style="41" customWidth="1"/>
    <col min="10" max="10" width="1.421875" style="41" customWidth="1"/>
    <col min="11" max="11" width="3.421875" style="41" customWidth="1"/>
    <col min="12" max="12" width="1.421875" style="41" customWidth="1"/>
    <col min="13" max="13" width="29.421875" style="41" customWidth="1"/>
    <col min="14" max="14" width="1.421875" style="41" customWidth="1"/>
    <col min="15" max="15" width="3.421875" style="41" customWidth="1"/>
    <col min="16" max="16" width="1.421875" style="41" customWidth="1"/>
    <col min="17" max="17" width="29.421875" style="41" customWidth="1"/>
    <col min="18" max="18" width="1.421875" style="41" customWidth="1"/>
    <col min="19" max="19" width="3.57421875" style="41" customWidth="1"/>
    <col min="20" max="20" width="1.421875" style="41" customWidth="1"/>
    <col min="21" max="21" width="38.00390625" style="41" customWidth="1"/>
    <col min="22" max="22" width="36.421875" style="41" customWidth="1"/>
    <col min="23" max="16384" width="9.00390625" style="41" customWidth="1"/>
  </cols>
  <sheetData>
    <row r="1" spans="1:21" ht="21">
      <c r="A1" s="81"/>
      <c r="B1" s="81" t="s">
        <v>164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21" ht="21">
      <c r="A2" s="81"/>
      <c r="B2" s="81" t="s">
        <v>87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2" ht="21">
      <c r="A3" s="81"/>
      <c r="B3" s="273" t="s">
        <v>1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48"/>
    </row>
    <row r="4" spans="1:22" s="43" customFormat="1" ht="21">
      <c r="A4" s="82"/>
      <c r="B4" s="275" t="s">
        <v>2</v>
      </c>
      <c r="C4" s="275"/>
      <c r="D4" s="275"/>
      <c r="E4" s="275"/>
      <c r="F4" s="276" t="s">
        <v>3</v>
      </c>
      <c r="G4" s="275"/>
      <c r="H4" s="275"/>
      <c r="I4" s="275"/>
      <c r="J4" s="275" t="s">
        <v>4</v>
      </c>
      <c r="K4" s="275"/>
      <c r="L4" s="275"/>
      <c r="M4" s="275"/>
      <c r="N4" s="275" t="s">
        <v>5</v>
      </c>
      <c r="O4" s="275"/>
      <c r="P4" s="275"/>
      <c r="Q4" s="275"/>
      <c r="R4" s="275" t="s">
        <v>6</v>
      </c>
      <c r="S4" s="275"/>
      <c r="T4" s="275"/>
      <c r="U4" s="275"/>
      <c r="V4" s="49"/>
    </row>
    <row r="5" spans="1:21" s="43" customFormat="1" ht="21">
      <c r="A5" s="82"/>
      <c r="B5" s="154" t="s">
        <v>88</v>
      </c>
      <c r="C5" s="155"/>
      <c r="D5" s="156"/>
      <c r="E5" s="157"/>
      <c r="F5" s="87" t="s">
        <v>89</v>
      </c>
      <c r="G5" s="88"/>
      <c r="H5" s="88"/>
      <c r="I5" s="89"/>
      <c r="J5" s="88" t="s">
        <v>90</v>
      </c>
      <c r="K5" s="88"/>
      <c r="L5" s="88"/>
      <c r="M5" s="89"/>
      <c r="N5" s="88" t="s">
        <v>91</v>
      </c>
      <c r="O5" s="88"/>
      <c r="P5" s="89"/>
      <c r="Q5" s="89"/>
      <c r="R5" s="83" t="s">
        <v>92</v>
      </c>
      <c r="S5" s="85"/>
      <c r="T5" s="85"/>
      <c r="U5" s="86"/>
    </row>
    <row r="6" spans="1:21" s="43" customFormat="1" ht="21">
      <c r="A6" s="82"/>
      <c r="B6" s="158" t="s">
        <v>93</v>
      </c>
      <c r="C6" s="159"/>
      <c r="D6" s="159"/>
      <c r="E6" s="160"/>
      <c r="F6" s="161" t="s">
        <v>94</v>
      </c>
      <c r="G6" s="93"/>
      <c r="H6" s="93"/>
      <c r="I6" s="93"/>
      <c r="J6" s="161" t="s">
        <v>95</v>
      </c>
      <c r="K6" s="94"/>
      <c r="L6" s="94"/>
      <c r="M6" s="93"/>
      <c r="N6" s="94" t="s">
        <v>96</v>
      </c>
      <c r="O6" s="94"/>
      <c r="P6" s="93"/>
      <c r="Q6" s="93"/>
      <c r="R6" s="95" t="s">
        <v>97</v>
      </c>
      <c r="S6" s="82"/>
      <c r="T6" s="82"/>
      <c r="U6" s="91"/>
    </row>
    <row r="7" spans="1:21" s="43" customFormat="1" ht="21">
      <c r="A7" s="82"/>
      <c r="B7" s="162" t="s">
        <v>17</v>
      </c>
      <c r="C7" s="159"/>
      <c r="D7" s="159"/>
      <c r="E7" s="160"/>
      <c r="F7" s="162" t="s">
        <v>17</v>
      </c>
      <c r="G7" s="93"/>
      <c r="H7" s="93"/>
      <c r="I7" s="93"/>
      <c r="J7" s="163" t="s">
        <v>17</v>
      </c>
      <c r="K7" s="93"/>
      <c r="L7" s="93"/>
      <c r="M7" s="93"/>
      <c r="N7" s="93" t="s">
        <v>17</v>
      </c>
      <c r="O7" s="94"/>
      <c r="P7" s="93"/>
      <c r="Q7" s="93"/>
      <c r="R7" s="95" t="s">
        <v>98</v>
      </c>
      <c r="S7" s="82"/>
      <c r="T7" s="82"/>
      <c r="U7" s="91"/>
    </row>
    <row r="8" spans="1:21" s="43" customFormat="1" ht="21.75" thickBot="1">
      <c r="A8" s="82"/>
      <c r="B8" s="98"/>
      <c r="C8" s="82"/>
      <c r="D8" s="99"/>
      <c r="E8" s="100"/>
      <c r="F8" s="98"/>
      <c r="G8" s="82"/>
      <c r="H8" s="99"/>
      <c r="I8" s="100"/>
      <c r="J8" s="98"/>
      <c r="K8" s="82"/>
      <c r="L8" s="99"/>
      <c r="M8" s="99"/>
      <c r="N8" s="98"/>
      <c r="O8" s="82"/>
      <c r="P8" s="99"/>
      <c r="Q8" s="100"/>
      <c r="R8" s="98" t="s">
        <v>99</v>
      </c>
      <c r="S8" s="82"/>
      <c r="T8" s="99"/>
      <c r="U8" s="100"/>
    </row>
    <row r="9" spans="1:21" ht="21.75" thickBot="1">
      <c r="A9" s="81"/>
      <c r="B9" s="102"/>
      <c r="C9" s="244">
        <v>0</v>
      </c>
      <c r="D9" s="81"/>
      <c r="E9" s="103" t="s">
        <v>335</v>
      </c>
      <c r="F9" s="104"/>
      <c r="G9" s="245">
        <v>0</v>
      </c>
      <c r="H9" s="105"/>
      <c r="I9" s="81" t="s">
        <v>330</v>
      </c>
      <c r="J9" s="104"/>
      <c r="K9" s="47">
        <v>0</v>
      </c>
      <c r="L9" s="105"/>
      <c r="M9" s="106" t="s">
        <v>100</v>
      </c>
      <c r="N9" s="102"/>
      <c r="O9" s="245">
        <v>0</v>
      </c>
      <c r="P9" s="105"/>
      <c r="Q9" s="103" t="s">
        <v>175</v>
      </c>
      <c r="R9" s="104"/>
      <c r="S9" s="245">
        <v>0</v>
      </c>
      <c r="T9" s="105"/>
      <c r="U9" s="164" t="s">
        <v>101</v>
      </c>
    </row>
    <row r="10" spans="1:21" ht="21.75" thickBot="1">
      <c r="A10" s="81"/>
      <c r="B10" s="102"/>
      <c r="C10" s="250"/>
      <c r="D10" s="81"/>
      <c r="E10" s="108" t="s">
        <v>336</v>
      </c>
      <c r="F10" s="102"/>
      <c r="G10" s="251"/>
      <c r="H10" s="81"/>
      <c r="I10" s="81" t="s">
        <v>331</v>
      </c>
      <c r="J10" s="102"/>
      <c r="K10" s="109"/>
      <c r="L10" s="81"/>
      <c r="M10" s="108" t="s">
        <v>102</v>
      </c>
      <c r="N10" s="102"/>
      <c r="O10" s="251"/>
      <c r="P10" s="81"/>
      <c r="Q10" s="108" t="s">
        <v>341</v>
      </c>
      <c r="R10" s="102"/>
      <c r="S10" s="251"/>
      <c r="T10" s="81"/>
      <c r="U10" s="113" t="s">
        <v>103</v>
      </c>
    </row>
    <row r="11" spans="1:21" ht="21.75" thickBot="1">
      <c r="A11" s="81"/>
      <c r="B11" s="102"/>
      <c r="C11" s="250"/>
      <c r="D11" s="81"/>
      <c r="E11" s="108"/>
      <c r="F11" s="102"/>
      <c r="G11" s="245">
        <v>0</v>
      </c>
      <c r="H11" s="81"/>
      <c r="I11" s="81" t="s">
        <v>104</v>
      </c>
      <c r="J11" s="102"/>
      <c r="K11" s="109"/>
      <c r="L11" s="81"/>
      <c r="M11" s="108"/>
      <c r="N11" s="102"/>
      <c r="O11" s="251"/>
      <c r="P11" s="81"/>
      <c r="Q11" s="108" t="s">
        <v>342</v>
      </c>
      <c r="R11" s="102"/>
      <c r="S11" s="245">
        <v>0</v>
      </c>
      <c r="T11" s="81"/>
      <c r="U11" s="113" t="s">
        <v>106</v>
      </c>
    </row>
    <row r="12" spans="1:21" ht="21.75" thickBot="1">
      <c r="A12" s="81"/>
      <c r="B12" s="102"/>
      <c r="C12" s="245">
        <v>0</v>
      </c>
      <c r="D12" s="81"/>
      <c r="E12" s="108" t="s">
        <v>337</v>
      </c>
      <c r="F12" s="102"/>
      <c r="G12" s="252"/>
      <c r="H12" s="81"/>
      <c r="I12" s="81"/>
      <c r="J12" s="102"/>
      <c r="K12" s="245">
        <v>0</v>
      </c>
      <c r="L12" s="81"/>
      <c r="M12" s="108" t="s">
        <v>105</v>
      </c>
      <c r="N12" s="102"/>
      <c r="O12" s="251"/>
      <c r="P12" s="81"/>
      <c r="Q12" s="108" t="s">
        <v>343</v>
      </c>
      <c r="R12" s="102"/>
      <c r="S12" s="252"/>
      <c r="T12" s="81"/>
      <c r="U12" s="113" t="s">
        <v>107</v>
      </c>
    </row>
    <row r="13" spans="1:21" ht="21.75" thickBot="1">
      <c r="A13" s="81"/>
      <c r="B13" s="102"/>
      <c r="C13" s="109"/>
      <c r="D13" s="81"/>
      <c r="E13" s="108" t="s">
        <v>338</v>
      </c>
      <c r="F13" s="102"/>
      <c r="G13" s="245">
        <v>0</v>
      </c>
      <c r="H13" s="81"/>
      <c r="I13" s="81" t="s">
        <v>332</v>
      </c>
      <c r="J13" s="102"/>
      <c r="K13" s="81"/>
      <c r="L13" s="81"/>
      <c r="M13" s="108" t="s">
        <v>339</v>
      </c>
      <c r="N13" s="102"/>
      <c r="O13" s="252"/>
      <c r="P13" s="81"/>
      <c r="Q13" s="108" t="s">
        <v>344</v>
      </c>
      <c r="R13" s="102"/>
      <c r="S13" s="251"/>
      <c r="T13" s="81"/>
      <c r="U13" s="113" t="s">
        <v>108</v>
      </c>
    </row>
    <row r="14" spans="1:21" ht="21.75" thickBot="1">
      <c r="A14" s="81"/>
      <c r="B14" s="102"/>
      <c r="C14" s="109"/>
      <c r="D14" s="81"/>
      <c r="E14" s="108"/>
      <c r="F14" s="102"/>
      <c r="G14" s="109"/>
      <c r="H14" s="81"/>
      <c r="I14" s="81" t="s">
        <v>333</v>
      </c>
      <c r="J14" s="102"/>
      <c r="K14" s="109"/>
      <c r="L14" s="81"/>
      <c r="M14" s="108" t="s">
        <v>340</v>
      </c>
      <c r="N14" s="102"/>
      <c r="O14" s="245">
        <v>0</v>
      </c>
      <c r="P14" s="81"/>
      <c r="Q14" s="108" t="s">
        <v>345</v>
      </c>
      <c r="R14" s="102"/>
      <c r="S14" s="251"/>
      <c r="T14" s="81"/>
      <c r="U14" s="113" t="s">
        <v>108</v>
      </c>
    </row>
    <row r="15" spans="1:21" ht="21.75" thickBot="1">
      <c r="A15" s="81"/>
      <c r="B15" s="102"/>
      <c r="C15" s="109"/>
      <c r="D15" s="81"/>
      <c r="E15" s="108"/>
      <c r="F15" s="102"/>
      <c r="G15" s="109"/>
      <c r="H15" s="81"/>
      <c r="I15" s="81" t="s">
        <v>334</v>
      </c>
      <c r="J15" s="102"/>
      <c r="K15" s="81"/>
      <c r="L15" s="81"/>
      <c r="M15" s="111" t="s">
        <v>109</v>
      </c>
      <c r="N15" s="102"/>
      <c r="O15" s="109"/>
      <c r="P15" s="81"/>
      <c r="Q15" s="108" t="s">
        <v>346</v>
      </c>
      <c r="R15" s="102"/>
      <c r="S15" s="245">
        <v>0</v>
      </c>
      <c r="T15" s="81"/>
      <c r="U15" s="113" t="s">
        <v>111</v>
      </c>
    </row>
    <row r="16" spans="1:21" ht="21">
      <c r="A16" s="81"/>
      <c r="B16" s="102"/>
      <c r="C16" s="109"/>
      <c r="D16" s="81"/>
      <c r="E16" s="108"/>
      <c r="F16" s="102"/>
      <c r="G16" s="109" t="s">
        <v>86</v>
      </c>
      <c r="H16" s="81"/>
      <c r="I16" s="108"/>
      <c r="J16" s="102"/>
      <c r="K16" s="81"/>
      <c r="L16" s="81"/>
      <c r="M16" s="108" t="s">
        <v>110</v>
      </c>
      <c r="N16" s="102"/>
      <c r="O16" s="81"/>
      <c r="P16" s="81"/>
      <c r="Q16" s="108" t="s">
        <v>347</v>
      </c>
      <c r="R16" s="102"/>
      <c r="S16" s="81"/>
      <c r="T16" s="81"/>
      <c r="U16" s="113" t="s">
        <v>112</v>
      </c>
    </row>
    <row r="17" spans="1:21" ht="21">
      <c r="A17" s="81"/>
      <c r="B17" s="102"/>
      <c r="C17" s="109"/>
      <c r="D17" s="81"/>
      <c r="E17" s="108"/>
      <c r="F17" s="102"/>
      <c r="G17" s="81"/>
      <c r="H17" s="81"/>
      <c r="I17" s="108"/>
      <c r="J17" s="102"/>
      <c r="K17" s="81"/>
      <c r="L17" s="81"/>
      <c r="M17" s="108"/>
      <c r="N17" s="102"/>
      <c r="O17" s="81"/>
      <c r="P17" s="81"/>
      <c r="Q17" s="108" t="s">
        <v>348</v>
      </c>
      <c r="R17" s="102"/>
      <c r="S17" s="81"/>
      <c r="T17" s="81"/>
      <c r="U17" s="113" t="s">
        <v>113</v>
      </c>
    </row>
    <row r="18" spans="1:21" ht="21">
      <c r="A18" s="81"/>
      <c r="B18" s="102"/>
      <c r="C18" s="109"/>
      <c r="D18" s="81"/>
      <c r="E18" s="108"/>
      <c r="F18" s="102"/>
      <c r="G18" s="81"/>
      <c r="H18" s="81"/>
      <c r="I18" s="108"/>
      <c r="J18" s="102"/>
      <c r="K18" s="81"/>
      <c r="L18" s="81"/>
      <c r="M18" s="108"/>
      <c r="N18" s="102"/>
      <c r="O18" s="81"/>
      <c r="P18" s="81"/>
      <c r="Q18" s="108" t="s">
        <v>349</v>
      </c>
      <c r="R18" s="102"/>
      <c r="S18" s="81"/>
      <c r="T18" s="81"/>
      <c r="U18" s="113" t="s">
        <v>114</v>
      </c>
    </row>
    <row r="19" spans="1:21" ht="21.75" thickBot="1">
      <c r="A19" s="81"/>
      <c r="B19" s="102"/>
      <c r="C19" s="109"/>
      <c r="D19" s="81"/>
      <c r="E19" s="108"/>
      <c r="F19" s="102"/>
      <c r="G19" s="81"/>
      <c r="H19" s="81"/>
      <c r="I19" s="108"/>
      <c r="J19" s="102"/>
      <c r="K19" s="81"/>
      <c r="L19" s="81"/>
      <c r="M19" s="108"/>
      <c r="N19" s="102"/>
      <c r="O19" s="81"/>
      <c r="P19" s="81"/>
      <c r="Q19" s="108"/>
      <c r="R19" s="102"/>
      <c r="S19" s="81"/>
      <c r="T19" s="81"/>
      <c r="U19" s="113" t="s">
        <v>115</v>
      </c>
    </row>
    <row r="20" spans="1:21" ht="21.75" thickBot="1">
      <c r="A20" s="81"/>
      <c r="B20" s="165"/>
      <c r="C20" s="237">
        <f>SUM(C9:C18)</f>
        <v>0</v>
      </c>
      <c r="D20" s="240"/>
      <c r="E20" s="241" t="s">
        <v>116</v>
      </c>
      <c r="F20" s="254"/>
      <c r="G20" s="237">
        <f>IF(C20=2,(G9+G11+G13),0)</f>
        <v>0</v>
      </c>
      <c r="H20" s="240"/>
      <c r="I20" s="241" t="s">
        <v>116</v>
      </c>
      <c r="J20" s="254"/>
      <c r="K20" s="237">
        <f>IF(G20=3,(K9+K12),0)</f>
        <v>0</v>
      </c>
      <c r="L20" s="240"/>
      <c r="M20" s="241" t="s">
        <v>116</v>
      </c>
      <c r="N20" s="254"/>
      <c r="O20" s="237">
        <f>IF(K20=2,(O9+O14),0)</f>
        <v>0</v>
      </c>
      <c r="P20" s="240"/>
      <c r="Q20" s="241" t="s">
        <v>116</v>
      </c>
      <c r="R20" s="254"/>
      <c r="S20" s="237">
        <f>IF(O20=2,(S9+S11+S15),0)</f>
        <v>0</v>
      </c>
      <c r="T20" s="240"/>
      <c r="U20" s="241" t="s">
        <v>116</v>
      </c>
    </row>
    <row r="21" spans="1:21" ht="23.25">
      <c r="A21" s="80"/>
      <c r="B21" s="309" t="s">
        <v>166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  <c r="N21" s="289"/>
      <c r="O21" s="289"/>
      <c r="P21" s="289"/>
      <c r="Q21" s="289"/>
      <c r="R21" s="289"/>
      <c r="S21" s="289"/>
      <c r="T21" s="289"/>
      <c r="U21" s="290"/>
    </row>
    <row r="22" spans="1:21" ht="23.25">
      <c r="A22" s="80"/>
      <c r="B22" s="14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123" t="s">
        <v>154</v>
      </c>
      <c r="F23" s="124" t="s">
        <v>155</v>
      </c>
      <c r="G23" s="166">
        <f>IF((C20+G20+K20+O20+S20)=12,5,IF((C20+G20+K20+O20)=9,4,IF((C20+G20+K20)=7,3,IF((C20+G20)=5,2,IF(C20=2,1,0)))))</f>
        <v>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</sheetData>
  <sheetProtection password="CC19" sheet="1"/>
  <mergeCells count="7">
    <mergeCell ref="B21:U21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26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20"/>
  <sheetViews>
    <sheetView zoomScale="80" zoomScaleNormal="80" zoomScalePageLayoutView="0" workbookViewId="0" topLeftCell="A1">
      <selection activeCell="C10" sqref="C10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31.140625" style="58" customWidth="1"/>
    <col min="6" max="6" width="1.421875" style="58" customWidth="1"/>
    <col min="7" max="7" width="3.421875" style="58" customWidth="1"/>
    <col min="8" max="8" width="1.421875" style="58" customWidth="1"/>
    <col min="9" max="9" width="31.140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31.140625" style="58" customWidth="1"/>
    <col min="14" max="14" width="1.421875" style="58" customWidth="1"/>
    <col min="15" max="15" width="3.421875" style="58" customWidth="1"/>
    <col min="16" max="16" width="1.421875" style="58" customWidth="1"/>
    <col min="17" max="17" width="31.14062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2.7109375" style="58" customWidth="1"/>
    <col min="22" max="22" width="36.421875" style="58" customWidth="1"/>
    <col min="23" max="16384" width="9.00390625" style="58" customWidth="1"/>
  </cols>
  <sheetData>
    <row r="1" ht="12.75" customHeight="1"/>
    <row r="2" ht="21">
      <c r="B2" s="229" t="s">
        <v>261</v>
      </c>
    </row>
    <row r="4" spans="2:22" ht="21">
      <c r="B4" s="316" t="s">
        <v>1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59"/>
    </row>
    <row r="5" spans="2:22" s="55" customFormat="1" ht="21">
      <c r="B5" s="317" t="s">
        <v>2</v>
      </c>
      <c r="C5" s="317"/>
      <c r="D5" s="317"/>
      <c r="E5" s="317"/>
      <c r="F5" s="318" t="s">
        <v>3</v>
      </c>
      <c r="G5" s="317"/>
      <c r="H5" s="317"/>
      <c r="I5" s="317"/>
      <c r="J5" s="317" t="s">
        <v>4</v>
      </c>
      <c r="K5" s="317"/>
      <c r="L5" s="317"/>
      <c r="M5" s="317"/>
      <c r="N5" s="317" t="s">
        <v>5</v>
      </c>
      <c r="O5" s="317"/>
      <c r="P5" s="317"/>
      <c r="Q5" s="317"/>
      <c r="R5" s="317" t="s">
        <v>6</v>
      </c>
      <c r="S5" s="317"/>
      <c r="T5" s="317"/>
      <c r="U5" s="317"/>
      <c r="V5" s="60"/>
    </row>
    <row r="6" spans="2:21" s="55" customFormat="1" ht="21">
      <c r="B6" s="50" t="s">
        <v>263</v>
      </c>
      <c r="C6" s="51"/>
      <c r="D6" s="52"/>
      <c r="E6" s="53"/>
      <c r="F6" s="61" t="s">
        <v>264</v>
      </c>
      <c r="G6" s="62"/>
      <c r="H6" s="62"/>
      <c r="I6" s="63"/>
      <c r="J6" s="62" t="s">
        <v>266</v>
      </c>
      <c r="K6" s="62"/>
      <c r="L6" s="62"/>
      <c r="M6" s="63"/>
      <c r="N6" s="62" t="s">
        <v>268</v>
      </c>
      <c r="O6" s="62"/>
      <c r="P6" s="63"/>
      <c r="Q6" s="63"/>
      <c r="R6" s="310" t="s">
        <v>271</v>
      </c>
      <c r="S6" s="311"/>
      <c r="T6" s="311"/>
      <c r="U6" s="312"/>
    </row>
    <row r="7" spans="2:21" s="55" customFormat="1" ht="21">
      <c r="B7" s="54"/>
      <c r="E7" s="56"/>
      <c r="F7" s="57"/>
      <c r="G7" s="231" t="s">
        <v>265</v>
      </c>
      <c r="I7" s="56"/>
      <c r="J7" s="66" t="s">
        <v>267</v>
      </c>
      <c r="K7" s="66"/>
      <c r="L7" s="66"/>
      <c r="M7" s="65"/>
      <c r="N7" s="66" t="s">
        <v>269</v>
      </c>
      <c r="O7" s="66"/>
      <c r="P7" s="65"/>
      <c r="Q7" s="65"/>
      <c r="R7" s="232" t="s">
        <v>272</v>
      </c>
      <c r="S7" s="67"/>
      <c r="T7" s="67"/>
      <c r="U7" s="68"/>
    </row>
    <row r="8" spans="2:21" s="55" customFormat="1" ht="21">
      <c r="B8" s="57"/>
      <c r="C8" s="64" t="s">
        <v>17</v>
      </c>
      <c r="D8" s="66"/>
      <c r="E8" s="57"/>
      <c r="F8" s="57"/>
      <c r="G8" s="64" t="s">
        <v>17</v>
      </c>
      <c r="H8" s="66"/>
      <c r="I8" s="57"/>
      <c r="J8" s="57"/>
      <c r="K8" s="64" t="s">
        <v>17</v>
      </c>
      <c r="L8" s="66"/>
      <c r="M8" s="65"/>
      <c r="N8" s="65" t="s">
        <v>270</v>
      </c>
      <c r="O8" s="66"/>
      <c r="P8" s="65"/>
      <c r="Q8" s="65"/>
      <c r="R8" s="57" t="s">
        <v>117</v>
      </c>
      <c r="S8" s="67"/>
      <c r="T8" s="67"/>
      <c r="U8" s="68"/>
    </row>
    <row r="9" spans="2:21" s="55" customFormat="1" ht="21.75" thickBot="1">
      <c r="B9" s="69"/>
      <c r="D9" s="70"/>
      <c r="E9" s="71"/>
      <c r="F9" s="69"/>
      <c r="H9" s="70"/>
      <c r="I9" s="71"/>
      <c r="J9" s="69"/>
      <c r="L9" s="70"/>
      <c r="M9" s="71"/>
      <c r="N9" s="69"/>
      <c r="P9" s="70"/>
      <c r="Q9" s="71"/>
      <c r="R9" s="313"/>
      <c r="S9" s="314"/>
      <c r="T9" s="314"/>
      <c r="U9" s="315"/>
    </row>
    <row r="10" spans="2:21" ht="21.75" thickBot="1">
      <c r="B10" s="72"/>
      <c r="C10" s="253">
        <v>0</v>
      </c>
      <c r="E10" s="223" t="s">
        <v>216</v>
      </c>
      <c r="F10" s="73"/>
      <c r="G10" s="253">
        <v>0</v>
      </c>
      <c r="H10" s="74"/>
      <c r="I10" s="223" t="s">
        <v>219</v>
      </c>
      <c r="J10" s="73"/>
      <c r="K10" s="253">
        <v>0</v>
      </c>
      <c r="L10" s="74"/>
      <c r="M10" s="223" t="s">
        <v>223</v>
      </c>
      <c r="N10" s="73"/>
      <c r="O10" s="253">
        <v>0</v>
      </c>
      <c r="P10" s="74"/>
      <c r="Q10" s="223" t="s">
        <v>234</v>
      </c>
      <c r="R10" s="72"/>
      <c r="S10" s="253">
        <v>0</v>
      </c>
      <c r="U10" s="224" t="s">
        <v>235</v>
      </c>
    </row>
    <row r="11" spans="2:21" ht="21">
      <c r="B11" s="72"/>
      <c r="C11" s="167"/>
      <c r="E11" s="223" t="s">
        <v>217</v>
      </c>
      <c r="F11" s="72"/>
      <c r="I11" s="223" t="s">
        <v>220</v>
      </c>
      <c r="J11" s="72"/>
      <c r="M11" s="223" t="s">
        <v>224</v>
      </c>
      <c r="N11" s="72"/>
      <c r="Q11" s="223" t="s">
        <v>229</v>
      </c>
      <c r="R11" s="72"/>
      <c r="U11" s="224" t="s">
        <v>236</v>
      </c>
    </row>
    <row r="12" spans="2:21" ht="21.75" thickBot="1">
      <c r="B12" s="72"/>
      <c r="C12" s="167"/>
      <c r="E12" s="223" t="s">
        <v>218</v>
      </c>
      <c r="F12" s="72"/>
      <c r="I12" s="75"/>
      <c r="J12" s="72"/>
      <c r="M12" s="223" t="s">
        <v>225</v>
      </c>
      <c r="N12" s="72"/>
      <c r="Q12" s="223" t="s">
        <v>230</v>
      </c>
      <c r="R12" s="72"/>
      <c r="U12" s="224" t="s">
        <v>237</v>
      </c>
    </row>
    <row r="13" spans="2:21" ht="21.75" thickBot="1">
      <c r="B13" s="72"/>
      <c r="E13" s="75"/>
      <c r="F13" s="72"/>
      <c r="J13" s="72"/>
      <c r="M13" s="223" t="s">
        <v>226</v>
      </c>
      <c r="N13" s="72"/>
      <c r="O13" s="253">
        <v>0</v>
      </c>
      <c r="Q13" s="223" t="s">
        <v>231</v>
      </c>
      <c r="R13" s="72"/>
      <c r="U13" s="76"/>
    </row>
    <row r="14" spans="2:21" ht="21.75" thickBot="1">
      <c r="B14" s="72"/>
      <c r="E14" s="75"/>
      <c r="F14" s="72"/>
      <c r="G14" s="253">
        <v>0</v>
      </c>
      <c r="I14" s="223" t="s">
        <v>221</v>
      </c>
      <c r="J14" s="72"/>
      <c r="M14" s="223" t="s">
        <v>228</v>
      </c>
      <c r="N14" s="72"/>
      <c r="Q14" s="223" t="s">
        <v>232</v>
      </c>
      <c r="R14" s="72"/>
      <c r="U14" s="76"/>
    </row>
    <row r="15" spans="2:21" ht="21">
      <c r="B15" s="72"/>
      <c r="E15" s="75"/>
      <c r="F15" s="72"/>
      <c r="I15" s="223" t="s">
        <v>222</v>
      </c>
      <c r="J15" s="72"/>
      <c r="M15" s="75" t="s">
        <v>227</v>
      </c>
      <c r="N15" s="72"/>
      <c r="Q15" s="223" t="s">
        <v>233</v>
      </c>
      <c r="R15" s="72"/>
      <c r="U15" s="76"/>
    </row>
    <row r="16" spans="2:21" ht="21.75" thickBot="1">
      <c r="B16" s="72"/>
      <c r="E16" s="75"/>
      <c r="F16" s="72"/>
      <c r="I16" s="75"/>
      <c r="J16" s="72"/>
      <c r="M16" s="75"/>
      <c r="N16" s="72"/>
      <c r="Q16" s="75"/>
      <c r="R16" s="72"/>
      <c r="U16" s="76"/>
    </row>
    <row r="17" spans="2:21" ht="21.75" thickBot="1">
      <c r="B17" s="77"/>
      <c r="C17" s="237">
        <f>SUM(C10:C15)</f>
        <v>0</v>
      </c>
      <c r="D17" s="255"/>
      <c r="E17" s="241" t="s">
        <v>116</v>
      </c>
      <c r="F17" s="256"/>
      <c r="G17" s="237">
        <f>IF(C17=1,(G10+G14),0)</f>
        <v>0</v>
      </c>
      <c r="H17" s="255"/>
      <c r="I17" s="241" t="s">
        <v>116</v>
      </c>
      <c r="J17" s="256"/>
      <c r="K17" s="237">
        <f>IF(G17=2,(K10),0)</f>
        <v>0</v>
      </c>
      <c r="L17" s="255"/>
      <c r="M17" s="241" t="s">
        <v>116</v>
      </c>
      <c r="N17" s="256"/>
      <c r="O17" s="237">
        <f>IF(K17=1,(O10+O13),0)</f>
        <v>0</v>
      </c>
      <c r="P17" s="255"/>
      <c r="Q17" s="241" t="s">
        <v>116</v>
      </c>
      <c r="R17" s="256"/>
      <c r="S17" s="237">
        <f>IF(O17=2,(S10),0)</f>
        <v>0</v>
      </c>
      <c r="T17" s="255"/>
      <c r="U17" s="257" t="s">
        <v>116</v>
      </c>
    </row>
    <row r="18" spans="2:21" ht="23.25">
      <c r="B18" s="287" t="s">
        <v>166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9"/>
      <c r="N18" s="289"/>
      <c r="O18" s="289"/>
      <c r="P18" s="289"/>
      <c r="Q18" s="289"/>
      <c r="R18" s="289"/>
      <c r="S18" s="289"/>
      <c r="T18" s="289"/>
      <c r="U18" s="290"/>
    </row>
    <row r="20" spans="5:7" ht="23.25">
      <c r="E20" s="123" t="s">
        <v>154</v>
      </c>
      <c r="F20" s="124" t="s">
        <v>155</v>
      </c>
      <c r="G20" s="166">
        <f>IF((C17+G17+K17+O17+S17)=7,5,IF((C17+G17+K17+O17)=6,4,IF((C17+G17+K17)=4,3,IF((C17+G17)=3,2,IF(C17=1,1,0)))))</f>
        <v>0</v>
      </c>
    </row>
  </sheetData>
  <sheetProtection password="CC19" sheet="1"/>
  <mergeCells count="9">
    <mergeCell ref="B18:U18"/>
    <mergeCell ref="R6:U6"/>
    <mergeCell ref="R9:U9"/>
    <mergeCell ref="B4:U4"/>
    <mergeCell ref="B5:E5"/>
    <mergeCell ref="F5:I5"/>
    <mergeCell ref="J5:M5"/>
    <mergeCell ref="N5:Q5"/>
    <mergeCell ref="R5:U5"/>
  </mergeCells>
  <printOptions/>
  <pageMargins left="0.34" right="0.36" top="0.17" bottom="0.16" header="0.17" footer="0.16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="84" zoomScaleNormal="84" zoomScalePageLayoutView="0" workbookViewId="0" topLeftCell="A1">
      <selection activeCell="C9" sqref="C9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26.28125" style="58" customWidth="1"/>
    <col min="6" max="6" width="1.421875" style="58" customWidth="1"/>
    <col min="7" max="7" width="3.421875" style="58" customWidth="1"/>
    <col min="8" max="8" width="1.421875" style="58" customWidth="1"/>
    <col min="9" max="9" width="28.8515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31.140625" style="58" customWidth="1"/>
    <col min="14" max="14" width="1.421875" style="58" customWidth="1"/>
    <col min="15" max="15" width="3.421875" style="58" customWidth="1"/>
    <col min="16" max="16" width="1.421875" style="58" customWidth="1"/>
    <col min="17" max="17" width="28.42187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1.00390625" style="58" customWidth="1"/>
    <col min="22" max="22" width="36.421875" style="58" customWidth="1"/>
    <col min="23" max="16384" width="9.00390625" style="58" customWidth="1"/>
  </cols>
  <sheetData>
    <row r="1" spans="1:21" ht="21">
      <c r="A1" s="169"/>
      <c r="B1" s="169" t="s">
        <v>165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1:21" ht="8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2" ht="21">
      <c r="A3" s="169"/>
      <c r="B3" s="328" t="s">
        <v>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59"/>
    </row>
    <row r="4" spans="1:22" s="55" customFormat="1" ht="21">
      <c r="A4" s="159"/>
      <c r="B4" s="329" t="s">
        <v>2</v>
      </c>
      <c r="C4" s="329"/>
      <c r="D4" s="329"/>
      <c r="E4" s="329"/>
      <c r="F4" s="330" t="s">
        <v>3</v>
      </c>
      <c r="G4" s="329"/>
      <c r="H4" s="329"/>
      <c r="I4" s="329"/>
      <c r="J4" s="329" t="s">
        <v>4</v>
      </c>
      <c r="K4" s="329"/>
      <c r="L4" s="329"/>
      <c r="M4" s="329"/>
      <c r="N4" s="329" t="s">
        <v>5</v>
      </c>
      <c r="O4" s="329"/>
      <c r="P4" s="329"/>
      <c r="Q4" s="329"/>
      <c r="R4" s="329" t="s">
        <v>6</v>
      </c>
      <c r="S4" s="329"/>
      <c r="T4" s="329"/>
      <c r="U4" s="329"/>
      <c r="V4" s="60"/>
    </row>
    <row r="5" spans="1:21" s="55" customFormat="1" ht="21">
      <c r="A5" s="159"/>
      <c r="B5" s="154" t="s">
        <v>118</v>
      </c>
      <c r="C5" s="155"/>
      <c r="D5" s="156"/>
      <c r="E5" s="157"/>
      <c r="F5" s="170" t="s">
        <v>119</v>
      </c>
      <c r="G5" s="171"/>
      <c r="H5" s="171"/>
      <c r="I5" s="172"/>
      <c r="J5" s="171" t="s">
        <v>120</v>
      </c>
      <c r="K5" s="171"/>
      <c r="L5" s="171"/>
      <c r="M5" s="172"/>
      <c r="N5" s="171" t="s">
        <v>121</v>
      </c>
      <c r="O5" s="171"/>
      <c r="P5" s="172"/>
      <c r="Q5" s="172"/>
      <c r="R5" s="319" t="s">
        <v>122</v>
      </c>
      <c r="S5" s="320"/>
      <c r="T5" s="320"/>
      <c r="U5" s="321"/>
    </row>
    <row r="6" spans="1:21" s="55" customFormat="1" ht="21">
      <c r="A6" s="159"/>
      <c r="B6" s="162" t="s">
        <v>17</v>
      </c>
      <c r="C6" s="159"/>
      <c r="D6" s="159"/>
      <c r="E6" s="159"/>
      <c r="F6" s="162" t="s">
        <v>17</v>
      </c>
      <c r="G6" s="160"/>
      <c r="H6" s="174"/>
      <c r="I6" s="174"/>
      <c r="J6" s="162" t="s">
        <v>17</v>
      </c>
      <c r="K6" s="175"/>
      <c r="L6" s="175"/>
      <c r="M6" s="174"/>
      <c r="N6" s="175" t="s">
        <v>123</v>
      </c>
      <c r="O6" s="175"/>
      <c r="P6" s="174"/>
      <c r="Q6" s="174"/>
      <c r="R6" s="322" t="s">
        <v>124</v>
      </c>
      <c r="S6" s="323"/>
      <c r="T6" s="323"/>
      <c r="U6" s="324"/>
    </row>
    <row r="7" spans="1:21" s="55" customFormat="1" ht="21">
      <c r="A7" s="159"/>
      <c r="B7" s="162"/>
      <c r="C7" s="159"/>
      <c r="D7" s="159"/>
      <c r="E7" s="160"/>
      <c r="F7" s="162"/>
      <c r="G7" s="159"/>
      <c r="H7" s="159"/>
      <c r="I7" s="160"/>
      <c r="J7" s="159"/>
      <c r="K7" s="159"/>
      <c r="L7" s="159"/>
      <c r="M7" s="160"/>
      <c r="N7" s="176" t="s">
        <v>17</v>
      </c>
      <c r="O7" s="175"/>
      <c r="P7" s="174"/>
      <c r="Q7" s="174"/>
      <c r="R7" s="233" t="s">
        <v>117</v>
      </c>
      <c r="S7" s="177"/>
      <c r="T7" s="177"/>
      <c r="U7" s="178"/>
    </row>
    <row r="8" spans="1:21" s="55" customFormat="1" ht="21.75" thickBot="1">
      <c r="A8" s="159"/>
      <c r="B8" s="173"/>
      <c r="C8" s="159"/>
      <c r="D8" s="179"/>
      <c r="E8" s="180"/>
      <c r="F8" s="159"/>
      <c r="G8" s="159"/>
      <c r="H8" s="179"/>
      <c r="I8" s="180"/>
      <c r="J8" s="173"/>
      <c r="K8" s="159"/>
      <c r="L8" s="179"/>
      <c r="M8" s="180"/>
      <c r="N8" s="173"/>
      <c r="O8" s="159"/>
      <c r="P8" s="179"/>
      <c r="Q8" s="180"/>
      <c r="R8" s="325"/>
      <c r="S8" s="326"/>
      <c r="T8" s="326"/>
      <c r="U8" s="327"/>
    </row>
    <row r="9" spans="1:21" ht="21.75" thickBot="1">
      <c r="A9" s="169"/>
      <c r="B9" s="181"/>
      <c r="C9" s="253">
        <v>0</v>
      </c>
      <c r="D9" s="169"/>
      <c r="E9" s="182" t="s">
        <v>350</v>
      </c>
      <c r="F9" s="183"/>
      <c r="G9" s="253">
        <v>0</v>
      </c>
      <c r="H9" s="184" t="s">
        <v>354</v>
      </c>
      <c r="I9" s="185"/>
      <c r="J9" s="183"/>
      <c r="K9" s="253">
        <v>0</v>
      </c>
      <c r="L9" s="184"/>
      <c r="M9" s="185" t="s">
        <v>125</v>
      </c>
      <c r="N9" s="183"/>
      <c r="O9" s="253">
        <v>0</v>
      </c>
      <c r="P9" s="184"/>
      <c r="Q9" s="182" t="s">
        <v>126</v>
      </c>
      <c r="R9" s="183"/>
      <c r="S9" s="253">
        <v>0</v>
      </c>
      <c r="T9" s="184"/>
      <c r="U9" s="186" t="s">
        <v>363</v>
      </c>
    </row>
    <row r="10" spans="1:21" ht="21">
      <c r="A10" s="169"/>
      <c r="B10" s="181"/>
      <c r="C10" s="169"/>
      <c r="D10" s="169"/>
      <c r="E10" s="187" t="s">
        <v>351</v>
      </c>
      <c r="F10" s="181"/>
      <c r="G10" s="169"/>
      <c r="H10" s="169" t="s">
        <v>355</v>
      </c>
      <c r="I10" s="187"/>
      <c r="J10" s="181"/>
      <c r="K10" s="169"/>
      <c r="L10" s="169"/>
      <c r="M10" s="188" t="s">
        <v>127</v>
      </c>
      <c r="N10" s="181"/>
      <c r="O10" s="169"/>
      <c r="P10" s="169"/>
      <c r="Q10" s="187" t="s">
        <v>128</v>
      </c>
      <c r="R10" s="181"/>
      <c r="S10" s="169"/>
      <c r="T10" s="169"/>
      <c r="U10" s="189" t="s">
        <v>364</v>
      </c>
    </row>
    <row r="11" spans="1:21" ht="21.75" thickBot="1">
      <c r="A11" s="169"/>
      <c r="B11" s="181"/>
      <c r="C11" s="169"/>
      <c r="D11" s="169"/>
      <c r="E11" s="169"/>
      <c r="F11" s="181"/>
      <c r="G11" s="169"/>
      <c r="H11" s="169"/>
      <c r="I11" s="187"/>
      <c r="J11" s="181"/>
      <c r="K11" s="169"/>
      <c r="L11" s="169"/>
      <c r="M11" s="188" t="s">
        <v>129</v>
      </c>
      <c r="N11" s="181"/>
      <c r="O11" s="169"/>
      <c r="P11" s="169"/>
      <c r="Q11" s="187"/>
      <c r="R11" s="181"/>
      <c r="S11" s="169"/>
      <c r="T11" s="169"/>
      <c r="U11" s="189" t="s">
        <v>365</v>
      </c>
    </row>
    <row r="12" spans="1:21" ht="21.75" thickBot="1">
      <c r="A12" s="169"/>
      <c r="B12" s="181"/>
      <c r="C12" s="253">
        <v>0</v>
      </c>
      <c r="D12" s="169"/>
      <c r="E12" s="187" t="s">
        <v>352</v>
      </c>
      <c r="F12" s="181"/>
      <c r="G12" s="253">
        <v>0</v>
      </c>
      <c r="H12" s="169"/>
      <c r="I12" s="169" t="s">
        <v>130</v>
      </c>
      <c r="J12" s="181"/>
      <c r="K12" s="169"/>
      <c r="L12" s="169"/>
      <c r="M12" s="188" t="s">
        <v>131</v>
      </c>
      <c r="N12" s="181"/>
      <c r="O12" s="253">
        <v>0</v>
      </c>
      <c r="P12" s="169"/>
      <c r="Q12" s="187" t="s">
        <v>356</v>
      </c>
      <c r="R12" s="181"/>
      <c r="S12" s="169"/>
      <c r="T12" s="169"/>
      <c r="U12" s="189"/>
    </row>
    <row r="13" spans="1:21" ht="21">
      <c r="A13" s="169"/>
      <c r="B13" s="181"/>
      <c r="C13" s="169"/>
      <c r="D13" s="169"/>
      <c r="E13" s="187" t="s">
        <v>353</v>
      </c>
      <c r="F13" s="181"/>
      <c r="G13" s="169"/>
      <c r="H13" s="169"/>
      <c r="I13" s="187" t="s">
        <v>132</v>
      </c>
      <c r="J13" s="181"/>
      <c r="K13" s="169"/>
      <c r="L13" s="169"/>
      <c r="M13" s="188" t="s">
        <v>133</v>
      </c>
      <c r="N13" s="181"/>
      <c r="O13" s="169"/>
      <c r="P13" s="169"/>
      <c r="Q13" s="187" t="s">
        <v>357</v>
      </c>
      <c r="R13" s="181"/>
      <c r="S13" s="169"/>
      <c r="T13" s="169"/>
      <c r="U13" s="189"/>
    </row>
    <row r="14" spans="1:21" ht="21.75" thickBot="1">
      <c r="A14" s="169"/>
      <c r="B14" s="181"/>
      <c r="C14" s="169"/>
      <c r="D14" s="169"/>
      <c r="E14" s="187"/>
      <c r="F14" s="181"/>
      <c r="G14" s="169"/>
      <c r="H14" s="169"/>
      <c r="I14" s="190"/>
      <c r="J14" s="181"/>
      <c r="K14" s="169"/>
      <c r="L14" s="169"/>
      <c r="M14" s="187"/>
      <c r="N14" s="181"/>
      <c r="O14" s="169"/>
      <c r="P14" s="169"/>
      <c r="Q14" s="187"/>
      <c r="R14" s="181"/>
      <c r="S14" s="169"/>
      <c r="T14" s="169"/>
      <c r="U14" s="189"/>
    </row>
    <row r="15" spans="1:21" ht="21.75" thickBot="1">
      <c r="A15" s="169"/>
      <c r="B15" s="181"/>
      <c r="C15" s="169"/>
      <c r="D15" s="169"/>
      <c r="E15" s="187"/>
      <c r="F15" s="181"/>
      <c r="G15" s="169"/>
      <c r="H15" s="169"/>
      <c r="I15" s="187"/>
      <c r="J15" s="181"/>
      <c r="K15" s="253">
        <v>0</v>
      </c>
      <c r="L15" s="169"/>
      <c r="M15" s="187" t="s">
        <v>134</v>
      </c>
      <c r="N15" s="181"/>
      <c r="O15" s="253">
        <v>0</v>
      </c>
      <c r="P15" s="169"/>
      <c r="Q15" s="187" t="s">
        <v>358</v>
      </c>
      <c r="R15" s="181"/>
      <c r="S15" s="169"/>
      <c r="T15" s="169"/>
      <c r="U15" s="191"/>
    </row>
    <row r="16" spans="1:21" ht="21">
      <c r="A16" s="169"/>
      <c r="B16" s="181"/>
      <c r="C16" s="169"/>
      <c r="D16" s="169"/>
      <c r="E16" s="187"/>
      <c r="F16" s="181"/>
      <c r="G16" s="169"/>
      <c r="H16" s="169"/>
      <c r="I16" s="187"/>
      <c r="J16" s="181"/>
      <c r="K16" s="169"/>
      <c r="L16" s="169"/>
      <c r="M16" s="187" t="s">
        <v>135</v>
      </c>
      <c r="N16" s="181"/>
      <c r="O16" s="169"/>
      <c r="P16" s="169"/>
      <c r="Q16" s="187" t="s">
        <v>359</v>
      </c>
      <c r="R16" s="181"/>
      <c r="S16" s="169"/>
      <c r="T16" s="169"/>
      <c r="U16" s="191"/>
    </row>
    <row r="17" spans="1:21" ht="21">
      <c r="A17" s="169"/>
      <c r="B17" s="181"/>
      <c r="C17" s="169"/>
      <c r="D17" s="169"/>
      <c r="E17" s="187"/>
      <c r="F17" s="181"/>
      <c r="G17" s="169"/>
      <c r="H17" s="169"/>
      <c r="I17" s="187"/>
      <c r="J17" s="181"/>
      <c r="K17" s="169"/>
      <c r="L17" s="169"/>
      <c r="M17" s="187" t="s">
        <v>136</v>
      </c>
      <c r="N17" s="181"/>
      <c r="O17" s="169"/>
      <c r="P17" s="169"/>
      <c r="Q17" s="187" t="s">
        <v>360</v>
      </c>
      <c r="R17" s="181"/>
      <c r="S17" s="169"/>
      <c r="T17" s="169"/>
      <c r="U17" s="189"/>
    </row>
    <row r="18" spans="1:21" ht="21">
      <c r="A18" s="169"/>
      <c r="B18" s="181"/>
      <c r="C18" s="169"/>
      <c r="D18" s="169"/>
      <c r="E18" s="187"/>
      <c r="F18" s="181"/>
      <c r="G18" s="169"/>
      <c r="H18" s="169"/>
      <c r="I18" s="187"/>
      <c r="J18" s="181"/>
      <c r="K18" s="169"/>
      <c r="L18" s="169"/>
      <c r="M18" s="187"/>
      <c r="N18" s="181"/>
      <c r="O18" s="169"/>
      <c r="P18" s="169"/>
      <c r="Q18" s="187" t="s">
        <v>361</v>
      </c>
      <c r="R18" s="181"/>
      <c r="S18" s="169"/>
      <c r="T18" s="169"/>
      <c r="U18" s="189"/>
    </row>
    <row r="19" spans="1:21" ht="21.75" thickBot="1">
      <c r="A19" s="169"/>
      <c r="B19" s="181"/>
      <c r="C19" s="169"/>
      <c r="D19" s="169"/>
      <c r="E19" s="187"/>
      <c r="F19" s="181"/>
      <c r="G19" s="169"/>
      <c r="H19" s="169"/>
      <c r="I19" s="187"/>
      <c r="J19" s="181"/>
      <c r="K19" s="169"/>
      <c r="L19" s="169"/>
      <c r="M19" s="187"/>
      <c r="N19" s="181"/>
      <c r="O19" s="169"/>
      <c r="P19" s="169"/>
      <c r="Q19" s="187" t="s">
        <v>362</v>
      </c>
      <c r="R19" s="181"/>
      <c r="S19" s="169"/>
      <c r="T19" s="169"/>
      <c r="U19" s="191"/>
    </row>
    <row r="20" spans="1:21" ht="21.75" thickBot="1">
      <c r="A20" s="169"/>
      <c r="B20" s="192"/>
      <c r="C20" s="237">
        <f>SUM(C9:C18)</f>
        <v>0</v>
      </c>
      <c r="D20" s="255"/>
      <c r="E20" s="241" t="s">
        <v>116</v>
      </c>
      <c r="F20" s="258"/>
      <c r="G20" s="237">
        <f>IF(C20=2,(G9+G12),0)</f>
        <v>0</v>
      </c>
      <c r="H20" s="255"/>
      <c r="I20" s="241" t="s">
        <v>116</v>
      </c>
      <c r="J20" s="258"/>
      <c r="K20" s="237">
        <f>IF(G20=2,(K9+K15),0)</f>
        <v>0</v>
      </c>
      <c r="L20" s="255"/>
      <c r="M20" s="241" t="s">
        <v>116</v>
      </c>
      <c r="N20" s="258"/>
      <c r="O20" s="237">
        <f>IF(K20=2,(O9+O12+O15),0)</f>
        <v>0</v>
      </c>
      <c r="P20" s="255"/>
      <c r="Q20" s="241" t="s">
        <v>116</v>
      </c>
      <c r="R20" s="258"/>
      <c r="S20" s="237">
        <f>IF(O20=3,(S9),0)</f>
        <v>0</v>
      </c>
      <c r="T20" s="255"/>
      <c r="U20" s="259" t="s">
        <v>116</v>
      </c>
    </row>
    <row r="21" spans="1:21" ht="23.25">
      <c r="A21" s="80"/>
      <c r="B21" s="309" t="s">
        <v>166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9"/>
      <c r="N21" s="289"/>
      <c r="O21" s="289"/>
      <c r="P21" s="289"/>
      <c r="Q21" s="289"/>
      <c r="R21" s="289"/>
      <c r="S21" s="289"/>
      <c r="T21" s="289"/>
      <c r="U21" s="290"/>
    </row>
    <row r="22" spans="1:21" ht="23.25">
      <c r="A22" s="80"/>
      <c r="B22" s="14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spans="1:21" ht="23.25">
      <c r="A23" s="80"/>
      <c r="B23" s="80"/>
      <c r="C23" s="80"/>
      <c r="D23" s="80"/>
      <c r="E23" s="123" t="s">
        <v>154</v>
      </c>
      <c r="F23" s="124" t="s">
        <v>155</v>
      </c>
      <c r="G23" s="166">
        <f>IF((C20+G20+K20+O20+S20)=10,5,IF((C20+G20+K20+O20)=9,4,IF((C20+G20+K20)=6,3,IF((C20+G20)=4,2,IF(C20=2,1,0)))))</f>
        <v>0</v>
      </c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</row>
    <row r="24" spans="1:21" ht="2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</row>
    <row r="25" spans="1:21" ht="2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</row>
    <row r="26" spans="1:21" ht="2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</row>
    <row r="27" spans="1:21" ht="2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</row>
    <row r="28" spans="1:21" ht="2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</row>
  </sheetData>
  <sheetProtection password="CC19" sheet="1"/>
  <mergeCells count="10">
    <mergeCell ref="B21:U21"/>
    <mergeCell ref="R5:U5"/>
    <mergeCell ref="R6:U6"/>
    <mergeCell ref="R8:U8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22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2"/>
  <sheetViews>
    <sheetView zoomScale="80" zoomScaleNormal="80" zoomScalePageLayoutView="0" workbookViewId="0" topLeftCell="A1">
      <selection activeCell="C9" sqref="C9"/>
    </sheetView>
  </sheetViews>
  <sheetFormatPr defaultColWidth="9.00390625" defaultRowHeight="15"/>
  <cols>
    <col min="1" max="1" width="2.28125" style="58" customWidth="1"/>
    <col min="2" max="2" width="1.421875" style="58" customWidth="1"/>
    <col min="3" max="3" width="3.421875" style="58" customWidth="1"/>
    <col min="4" max="4" width="1.421875" style="58" customWidth="1"/>
    <col min="5" max="5" width="29.28125" style="58" customWidth="1"/>
    <col min="6" max="6" width="1.421875" style="58" customWidth="1"/>
    <col min="7" max="7" width="3.421875" style="58" customWidth="1"/>
    <col min="8" max="8" width="1.421875" style="58" customWidth="1"/>
    <col min="9" max="9" width="27.140625" style="58" customWidth="1"/>
    <col min="10" max="10" width="1.421875" style="58" customWidth="1"/>
    <col min="11" max="11" width="3.421875" style="58" customWidth="1"/>
    <col min="12" max="12" width="1.421875" style="58" customWidth="1"/>
    <col min="13" max="13" width="28.421875" style="58" customWidth="1"/>
    <col min="14" max="14" width="1.421875" style="58" customWidth="1"/>
    <col min="15" max="15" width="3.421875" style="58" customWidth="1"/>
    <col min="16" max="16" width="0.85546875" style="58" customWidth="1"/>
    <col min="17" max="17" width="29.28125" style="58" customWidth="1"/>
    <col min="18" max="18" width="1.421875" style="58" customWidth="1"/>
    <col min="19" max="19" width="3.57421875" style="58" customWidth="1"/>
    <col min="20" max="20" width="1.421875" style="58" customWidth="1"/>
    <col min="21" max="21" width="33.00390625" style="58" customWidth="1"/>
    <col min="22" max="22" width="36.421875" style="58" customWidth="1"/>
    <col min="23" max="16384" width="9.00390625" style="58" customWidth="1"/>
  </cols>
  <sheetData>
    <row r="1" spans="2:21" ht="21">
      <c r="B1" s="228" t="s">
        <v>262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9.7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2:22" ht="21">
      <c r="B3" s="328" t="s">
        <v>1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59"/>
    </row>
    <row r="4" spans="2:22" s="55" customFormat="1" ht="21">
      <c r="B4" s="329" t="s">
        <v>2</v>
      </c>
      <c r="C4" s="329"/>
      <c r="D4" s="329"/>
      <c r="E4" s="329"/>
      <c r="F4" s="330" t="s">
        <v>3</v>
      </c>
      <c r="G4" s="329"/>
      <c r="H4" s="329"/>
      <c r="I4" s="329"/>
      <c r="J4" s="329" t="s">
        <v>4</v>
      </c>
      <c r="K4" s="329"/>
      <c r="L4" s="329"/>
      <c r="M4" s="329"/>
      <c r="N4" s="329" t="s">
        <v>5</v>
      </c>
      <c r="O4" s="329"/>
      <c r="P4" s="329"/>
      <c r="Q4" s="329"/>
      <c r="R4" s="329" t="s">
        <v>6</v>
      </c>
      <c r="S4" s="329"/>
      <c r="T4" s="329"/>
      <c r="U4" s="329"/>
      <c r="V4" s="60"/>
    </row>
    <row r="5" spans="2:21" s="55" customFormat="1" ht="21">
      <c r="B5" s="154" t="s">
        <v>273</v>
      </c>
      <c r="C5" s="155"/>
      <c r="D5" s="156"/>
      <c r="E5" s="157"/>
      <c r="F5" s="170" t="s">
        <v>275</v>
      </c>
      <c r="G5" s="171"/>
      <c r="H5" s="171"/>
      <c r="I5" s="172"/>
      <c r="J5" s="171" t="s">
        <v>277</v>
      </c>
      <c r="K5" s="171"/>
      <c r="L5" s="171"/>
      <c r="M5" s="172"/>
      <c r="N5" s="171" t="s">
        <v>279</v>
      </c>
      <c r="O5" s="171"/>
      <c r="P5" s="172"/>
      <c r="Q5" s="172"/>
      <c r="R5" s="319" t="s">
        <v>281</v>
      </c>
      <c r="S5" s="320"/>
      <c r="T5" s="320"/>
      <c r="U5" s="321"/>
    </row>
    <row r="6" spans="2:21" s="55" customFormat="1" ht="21">
      <c r="B6" s="234" t="s">
        <v>274</v>
      </c>
      <c r="C6" s="159"/>
      <c r="D6" s="159"/>
      <c r="E6" s="160"/>
      <c r="F6" s="235" t="s">
        <v>276</v>
      </c>
      <c r="G6" s="174"/>
      <c r="H6" s="174"/>
      <c r="I6" s="174"/>
      <c r="J6" s="236" t="s">
        <v>278</v>
      </c>
      <c r="K6" s="175"/>
      <c r="L6" s="175"/>
      <c r="M6" s="174"/>
      <c r="N6" s="175" t="s">
        <v>280</v>
      </c>
      <c r="O6" s="175"/>
      <c r="P6" s="174"/>
      <c r="Q6" s="174"/>
      <c r="R6" s="232" t="s">
        <v>282</v>
      </c>
      <c r="S6" s="177"/>
      <c r="T6" s="177"/>
      <c r="U6" s="178"/>
    </row>
    <row r="7" spans="2:21" s="55" customFormat="1" ht="21">
      <c r="B7" s="162" t="s">
        <v>17</v>
      </c>
      <c r="C7" s="159"/>
      <c r="D7" s="159"/>
      <c r="E7" s="159"/>
      <c r="F7" s="162" t="s">
        <v>17</v>
      </c>
      <c r="G7" s="159"/>
      <c r="H7" s="159"/>
      <c r="I7" s="160"/>
      <c r="J7" s="159" t="s">
        <v>17</v>
      </c>
      <c r="K7" s="159"/>
      <c r="L7" s="159"/>
      <c r="M7" s="160"/>
      <c r="N7" s="176" t="s">
        <v>17</v>
      </c>
      <c r="O7" s="175"/>
      <c r="P7" s="174"/>
      <c r="Q7" s="174"/>
      <c r="R7" s="233" t="s">
        <v>117</v>
      </c>
      <c r="S7" s="177"/>
      <c r="T7" s="177"/>
      <c r="U7" s="178"/>
    </row>
    <row r="8" spans="2:21" s="55" customFormat="1" ht="21.75" thickBot="1">
      <c r="B8" s="173"/>
      <c r="C8" s="159"/>
      <c r="D8" s="179"/>
      <c r="E8" s="179"/>
      <c r="F8" s="173"/>
      <c r="G8" s="179"/>
      <c r="H8" s="179"/>
      <c r="I8" s="180"/>
      <c r="J8" s="173"/>
      <c r="K8" s="159"/>
      <c r="L8" s="179"/>
      <c r="M8" s="180"/>
      <c r="N8" s="173"/>
      <c r="O8" s="159"/>
      <c r="P8" s="179"/>
      <c r="Q8" s="180"/>
      <c r="R8" s="325"/>
      <c r="S8" s="326"/>
      <c r="T8" s="326"/>
      <c r="U8" s="327"/>
    </row>
    <row r="9" spans="2:21" ht="21.75" thickBot="1">
      <c r="B9" s="181"/>
      <c r="C9" s="253">
        <v>0</v>
      </c>
      <c r="D9" s="169"/>
      <c r="E9" s="226" t="s">
        <v>240</v>
      </c>
      <c r="F9" s="181"/>
      <c r="G9" s="253">
        <v>0</v>
      </c>
      <c r="H9" s="184"/>
      <c r="I9" s="222" t="s">
        <v>241</v>
      </c>
      <c r="J9" s="183"/>
      <c r="K9" s="253">
        <v>0</v>
      </c>
      <c r="L9" s="184"/>
      <c r="M9" s="222" t="s">
        <v>384</v>
      </c>
      <c r="N9" s="183"/>
      <c r="O9" s="253">
        <v>0</v>
      </c>
      <c r="P9" s="184"/>
      <c r="Q9" s="222" t="s">
        <v>248</v>
      </c>
      <c r="R9" s="183"/>
      <c r="S9" s="253">
        <v>0</v>
      </c>
      <c r="T9" s="184"/>
      <c r="U9" s="227" t="s">
        <v>256</v>
      </c>
    </row>
    <row r="10" spans="2:21" ht="21">
      <c r="B10" s="181"/>
      <c r="C10" s="169"/>
      <c r="D10" s="169"/>
      <c r="E10" s="187" t="s">
        <v>238</v>
      </c>
      <c r="F10" s="181"/>
      <c r="G10" s="169"/>
      <c r="H10" s="169"/>
      <c r="I10" s="222" t="s">
        <v>242</v>
      </c>
      <c r="J10" s="181"/>
      <c r="K10" s="169"/>
      <c r="L10" s="169"/>
      <c r="M10" s="222" t="s">
        <v>385</v>
      </c>
      <c r="N10" s="181"/>
      <c r="O10" s="169"/>
      <c r="P10" s="169"/>
      <c r="Q10" s="222" t="s">
        <v>249</v>
      </c>
      <c r="R10" s="181"/>
      <c r="S10" s="169"/>
      <c r="T10" s="169"/>
      <c r="U10" s="227" t="s">
        <v>257</v>
      </c>
    </row>
    <row r="11" spans="2:21" ht="21.75" thickBot="1">
      <c r="B11" s="181"/>
      <c r="C11" s="169"/>
      <c r="D11" s="169"/>
      <c r="E11" s="169" t="s">
        <v>239</v>
      </c>
      <c r="F11" s="181"/>
      <c r="G11" s="169"/>
      <c r="H11" s="169"/>
      <c r="I11" s="187"/>
      <c r="J11" s="181"/>
      <c r="K11" s="169"/>
      <c r="L11" s="169"/>
      <c r="M11" s="188" t="s">
        <v>386</v>
      </c>
      <c r="N11" s="181"/>
      <c r="O11" s="169"/>
      <c r="P11" s="169"/>
      <c r="Q11" s="222" t="s">
        <v>250</v>
      </c>
      <c r="R11" s="181"/>
      <c r="S11" s="169"/>
      <c r="T11" s="169"/>
      <c r="U11" s="227" t="s">
        <v>258</v>
      </c>
    </row>
    <row r="12" spans="2:21" ht="21.75" thickBot="1">
      <c r="B12" s="181"/>
      <c r="C12" s="169"/>
      <c r="D12" s="169"/>
      <c r="E12" s="187"/>
      <c r="F12" s="181"/>
      <c r="G12" s="253">
        <v>0</v>
      </c>
      <c r="H12" s="169"/>
      <c r="I12" s="222" t="s">
        <v>243</v>
      </c>
      <c r="J12" s="181"/>
      <c r="K12" s="253">
        <v>0</v>
      </c>
      <c r="L12" s="169"/>
      <c r="M12" s="222" t="s">
        <v>245</v>
      </c>
      <c r="N12" s="181"/>
      <c r="O12" s="169"/>
      <c r="P12" s="169"/>
      <c r="Q12" s="187" t="s">
        <v>251</v>
      </c>
      <c r="R12" s="181"/>
      <c r="S12" s="169"/>
      <c r="T12" s="169"/>
      <c r="U12" s="189"/>
    </row>
    <row r="13" spans="2:21" ht="21.75" thickBot="1">
      <c r="B13" s="181"/>
      <c r="C13" s="169"/>
      <c r="D13" s="169"/>
      <c r="E13" s="187"/>
      <c r="F13" s="181"/>
      <c r="G13" s="169"/>
      <c r="H13" s="169"/>
      <c r="I13" s="222" t="s">
        <v>244</v>
      </c>
      <c r="J13" s="181"/>
      <c r="K13" s="169"/>
      <c r="L13" s="169"/>
      <c r="M13" s="222" t="s">
        <v>246</v>
      </c>
      <c r="N13" s="181"/>
      <c r="O13" s="253">
        <v>0</v>
      </c>
      <c r="P13" s="169"/>
      <c r="Q13" s="222" t="s">
        <v>252</v>
      </c>
      <c r="R13" s="181"/>
      <c r="S13" s="253">
        <v>0</v>
      </c>
      <c r="T13" s="169"/>
      <c r="U13" s="227" t="s">
        <v>259</v>
      </c>
    </row>
    <row r="14" spans="2:21" ht="21">
      <c r="B14" s="181"/>
      <c r="C14" s="169"/>
      <c r="D14" s="169"/>
      <c r="E14" s="187"/>
      <c r="F14" s="181"/>
      <c r="G14" s="169"/>
      <c r="H14" s="169"/>
      <c r="I14" s="190"/>
      <c r="J14" s="181"/>
      <c r="K14" s="169"/>
      <c r="L14" s="169"/>
      <c r="M14" s="222" t="s">
        <v>247</v>
      </c>
      <c r="N14" s="181"/>
      <c r="O14" s="169"/>
      <c r="P14" s="169"/>
      <c r="Q14" s="222" t="s">
        <v>253</v>
      </c>
      <c r="R14" s="181"/>
      <c r="S14" s="169"/>
      <c r="T14" s="169"/>
      <c r="U14" s="227" t="s">
        <v>260</v>
      </c>
    </row>
    <row r="15" spans="2:21" ht="21">
      <c r="B15" s="181"/>
      <c r="C15" s="169"/>
      <c r="D15" s="169"/>
      <c r="E15" s="187"/>
      <c r="F15" s="181"/>
      <c r="G15" s="169"/>
      <c r="H15" s="169"/>
      <c r="I15" s="190"/>
      <c r="J15" s="181"/>
      <c r="K15" s="169"/>
      <c r="L15" s="169"/>
      <c r="M15" s="222"/>
      <c r="N15" s="181"/>
      <c r="O15" s="169"/>
      <c r="P15" s="169"/>
      <c r="Q15" s="222" t="s">
        <v>255</v>
      </c>
      <c r="R15" s="181"/>
      <c r="S15" s="169"/>
      <c r="T15" s="169"/>
      <c r="U15" s="227" t="s">
        <v>239</v>
      </c>
    </row>
    <row r="16" spans="2:21" ht="21">
      <c r="B16" s="181"/>
      <c r="C16" s="169"/>
      <c r="D16" s="169"/>
      <c r="E16" s="187"/>
      <c r="F16" s="181"/>
      <c r="G16" s="169"/>
      <c r="H16" s="169"/>
      <c r="I16" s="190"/>
      <c r="J16" s="181"/>
      <c r="K16" s="169"/>
      <c r="L16" s="169"/>
      <c r="M16" s="222"/>
      <c r="N16" s="181"/>
      <c r="O16" s="169"/>
      <c r="P16" s="169"/>
      <c r="Q16" s="222" t="s">
        <v>254</v>
      </c>
      <c r="R16" s="181"/>
      <c r="S16" s="169"/>
      <c r="T16" s="169"/>
      <c r="U16" s="189"/>
    </row>
    <row r="17" spans="2:21" ht="21.75" thickBot="1">
      <c r="B17" s="181"/>
      <c r="C17" s="169"/>
      <c r="D17" s="169"/>
      <c r="E17" s="187"/>
      <c r="F17" s="181"/>
      <c r="G17" s="169"/>
      <c r="H17" s="169"/>
      <c r="I17" s="187"/>
      <c r="J17" s="181"/>
      <c r="K17" s="169"/>
      <c r="L17" s="169"/>
      <c r="M17" s="187"/>
      <c r="N17" s="181"/>
      <c r="O17" s="169"/>
      <c r="P17" s="169"/>
      <c r="Q17" s="222"/>
      <c r="R17" s="181"/>
      <c r="S17" s="169"/>
      <c r="T17" s="169"/>
      <c r="U17" s="189"/>
    </row>
    <row r="18" spans="2:21" ht="21.75" thickBot="1">
      <c r="B18" s="193"/>
      <c r="C18" s="237">
        <f>SUM(C9:C17)</f>
        <v>0</v>
      </c>
      <c r="D18" s="255"/>
      <c r="E18" s="241" t="s">
        <v>116</v>
      </c>
      <c r="F18" s="256"/>
      <c r="G18" s="237">
        <f>IF(C18=1,(G9+G12),0)</f>
        <v>0</v>
      </c>
      <c r="H18" s="255"/>
      <c r="I18" s="241" t="s">
        <v>116</v>
      </c>
      <c r="J18" s="256"/>
      <c r="K18" s="237">
        <f>IF(G18=2,(K9+K12),0)</f>
        <v>0</v>
      </c>
      <c r="L18" s="255"/>
      <c r="M18" s="241" t="s">
        <v>116</v>
      </c>
      <c r="N18" s="256"/>
      <c r="O18" s="237">
        <f>IF(K18=2,(O9+O13),0)</f>
        <v>0</v>
      </c>
      <c r="P18" s="255"/>
      <c r="Q18" s="241" t="s">
        <v>116</v>
      </c>
      <c r="R18" s="256"/>
      <c r="S18" s="237">
        <f>IF(O18=2,(S9+S13),0)</f>
        <v>0</v>
      </c>
      <c r="T18" s="255"/>
      <c r="U18" s="257" t="s">
        <v>116</v>
      </c>
    </row>
    <row r="19" spans="1:21" ht="23.25">
      <c r="A19" s="80"/>
      <c r="B19" s="309" t="s">
        <v>166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9"/>
      <c r="N19" s="289"/>
      <c r="O19" s="289"/>
      <c r="P19" s="289"/>
      <c r="Q19" s="289"/>
      <c r="R19" s="289"/>
      <c r="S19" s="289"/>
      <c r="T19" s="289"/>
      <c r="U19" s="290"/>
    </row>
    <row r="20" spans="1:21" ht="23.25">
      <c r="A20" s="80"/>
      <c r="B20" s="146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 ht="23.25">
      <c r="A21" s="80"/>
      <c r="B21" s="80"/>
      <c r="C21" s="80"/>
      <c r="D21" s="80"/>
      <c r="E21" s="123" t="s">
        <v>154</v>
      </c>
      <c r="F21" s="124" t="s">
        <v>155</v>
      </c>
      <c r="G21" s="166">
        <f>IF((C18+G18+K18+O18+S18)=9,5,IF((C18+G18+K18+O18)=7,4,IF((C18+G18+K18)=5,3,IF((C18+G18)=3,2,IF(C18=1,1,0)))))</f>
        <v>0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2:21" ht="21"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</row>
  </sheetData>
  <sheetProtection password="CC19" sheet="1"/>
  <mergeCells count="9">
    <mergeCell ref="B19:U19"/>
    <mergeCell ref="R5:U5"/>
    <mergeCell ref="R8:U8"/>
    <mergeCell ref="B3:U3"/>
    <mergeCell ref="B4:E4"/>
    <mergeCell ref="F4:I4"/>
    <mergeCell ref="J4:M4"/>
    <mergeCell ref="N4:Q4"/>
    <mergeCell ref="R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2022-07-04T09:53:25Z</dcterms:modified>
  <cp:category/>
  <cp:version/>
  <cp:contentType/>
  <cp:contentStatus/>
</cp:coreProperties>
</file>